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kpn1370410.sharepoint.com/sites/ServerData/Shared Documents/MIJN DOCUMENTEN/Edwin op Data$/Excel/Sjablonen/"/>
    </mc:Choice>
  </mc:AlternateContent>
  <xr:revisionPtr revIDLastSave="77" documentId="8_{845AD261-1370-6D4D-B8EA-4BC449157034}" xr6:coauthVersionLast="47" xr6:coauthVersionMax="47" xr10:uidLastSave="{A0B30841-C743-C746-97CA-E93D09E103DD}"/>
  <workbookProtection workbookAlgorithmName="SHA-512" workbookHashValue="cTAE9s/pnRXIN0tAhrS9zIWM9DqqxOfFhLinrES8/YlxkQq2e9QnZazbr3V1NMjTZ0G4Sk++4uZmMK/frbJ7iQ==" workbookSaltValue="VB8iGp7zpGEZ8Xpqvr5wAQ==" workbookSpinCount="100000" lockStructure="1"/>
  <bookViews>
    <workbookView showHorizontalScroll="0" showVerticalScroll="0" xWindow="16160" yWindow="2440" windowWidth="32300" windowHeight="18560" xr2:uid="{00000000-000D-0000-FFFF-FFFF00000000}"/>
  </bookViews>
  <sheets>
    <sheet name="NL Actief" sheetId="1" r:id="rId1"/>
    <sheet name="Blad2" sheetId="2" state="hidden" r:id="rId2"/>
  </sheets>
  <definedNames>
    <definedName name="_xlnm.Print_Area" localSheetId="0">'NL Actief'!$B$2:$O$32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J23" i="1" l="1"/>
  <c r="M23" i="1"/>
  <c r="L25" i="2" l="1"/>
  <c r="J6" i="1" l="1"/>
  <c r="C2" i="1" l="1"/>
  <c r="C11" i="2" l="1"/>
  <c r="N6" i="1" l="1"/>
  <c r="E12" i="2"/>
  <c r="B12" i="2"/>
  <c r="D12" i="2"/>
  <c r="F12" i="2"/>
  <c r="G12" i="2"/>
  <c r="H12" i="2"/>
  <c r="E11" i="2"/>
  <c r="B11" i="2"/>
  <c r="K11" i="2" s="1"/>
  <c r="O19" i="1" s="1"/>
  <c r="D11" i="2"/>
  <c r="F11" i="2"/>
  <c r="G11" i="2"/>
  <c r="H11" i="2"/>
  <c r="D14" i="2"/>
  <c r="D15" i="2" s="1"/>
  <c r="D16" i="2" s="1"/>
  <c r="D17" i="2" s="1"/>
  <c r="D18" i="2" s="1"/>
  <c r="J12" i="2" l="1"/>
  <c r="J11" i="2"/>
  <c r="O18" i="1" s="1"/>
  <c r="M26" i="1"/>
  <c r="O26" i="1" s="1"/>
  <c r="I12" i="2"/>
  <c r="O20" i="1" s="1"/>
  <c r="I11" i="2"/>
  <c r="E19" i="2"/>
  <c r="O21" i="1" l="1"/>
  <c r="M27" i="1"/>
  <c r="O27" i="1" s="1"/>
  <c r="O28" i="1" s="1"/>
  <c r="O23" i="1" l="1"/>
  <c r="O24" i="1" l="1"/>
  <c r="N30" i="1" s="1"/>
  <c r="N2" i="1" s="1"/>
  <c r="N4" i="1" s="1"/>
  <c r="N19" i="1"/>
</calcChain>
</file>

<file path=xl/sharedStrings.xml><?xml version="1.0" encoding="utf-8"?>
<sst xmlns="http://schemas.openxmlformats.org/spreadsheetml/2006/main" count="279" uniqueCount="67">
  <si>
    <t>250 tot 500</t>
  </si>
  <si>
    <t>500 tot 1000</t>
  </si>
  <si>
    <t>1000 tot 2000</t>
  </si>
  <si>
    <t>&gt; 2000</t>
  </si>
  <si>
    <t>Tekstvariabele</t>
  </si>
  <si>
    <t>Miniketens</t>
  </si>
  <si>
    <t>maxiketens</t>
  </si>
  <si>
    <t xml:space="preserve"> Basisbedrag</t>
  </si>
  <si>
    <t xml:space="preserve"> Opslag</t>
  </si>
  <si>
    <t>2 Pitter</t>
  </si>
  <si>
    <t>Berekening contributie</t>
  </si>
  <si>
    <t>twee pitter</t>
  </si>
  <si>
    <t>Bepaling grootste centrum bij</t>
  </si>
  <si>
    <t>Kortingspercentage 2015</t>
  </si>
  <si>
    <t>Kortingspercentage 2016</t>
  </si>
  <si>
    <t xml:space="preserve">   Contributiebijdrage</t>
  </si>
  <si>
    <t xml:space="preserve"> Hoofdvestiging</t>
  </si>
  <si>
    <t xml:space="preserve"> Nevenvestiging</t>
  </si>
  <si>
    <t xml:space="preserve">   Kwaliteitsbijdrage</t>
  </si>
  <si>
    <t xml:space="preserve"> In welke categorie valt mijn centrum.</t>
  </si>
  <si>
    <t xml:space="preserve"> Voorbeeld 1</t>
  </si>
  <si>
    <t xml:space="preserve"> Categorie/klasse-indeling</t>
  </si>
  <si>
    <t xml:space="preserve"> U hebt 4 centra. 1 centrum van 350 m2,  2 centra van ieders 800 m2 en 1 centrum van 1275 m2.</t>
  </si>
  <si>
    <r>
      <rPr>
        <i/>
        <sz val="14"/>
        <color theme="1" tint="0.34998626667073579"/>
        <rFont val="Calibri (Hoofdtekst)"/>
      </rPr>
      <t xml:space="preserve"> De grootte van uw centrum wordt bepaald door het totaal van de m2 van uw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rgb="FF2C97A6"/>
        <rFont val="Calibri (Hoofdtekst)"/>
      </rPr>
      <t>F</t>
    </r>
    <r>
      <rPr>
        <i/>
        <sz val="14"/>
        <color rgb="FF2C97A6"/>
        <rFont val="Calibri"/>
        <family val="2"/>
        <scheme val="minor"/>
      </rPr>
      <t>itness</t>
    </r>
    <r>
      <rPr>
        <i/>
        <sz val="14"/>
        <color theme="1"/>
        <rFont val="Calibri"/>
        <family val="2"/>
        <scheme val="minor"/>
      </rPr>
      <t>-</t>
    </r>
    <r>
      <rPr>
        <i/>
        <sz val="14"/>
        <color theme="1" tint="0.34998626667073579"/>
        <rFont val="Calibri (Hoofdtekst)"/>
      </rPr>
      <t>,</t>
    </r>
    <r>
      <rPr>
        <i/>
        <sz val="14"/>
        <color theme="1" tint="0.499984740745262"/>
        <rFont val="Calibri"/>
        <family val="2"/>
        <scheme val="minor"/>
      </rPr>
      <t xml:space="preserve"> </t>
    </r>
    <r>
      <rPr>
        <i/>
        <sz val="14"/>
        <color rgb="FF2C97A6"/>
        <rFont val="Calibri (Hoofdtekst)"/>
      </rPr>
      <t>G</t>
    </r>
    <r>
      <rPr>
        <i/>
        <sz val="14"/>
        <color rgb="FF2C97A6"/>
        <rFont val="Calibri"/>
        <family val="2"/>
        <scheme val="minor"/>
      </rPr>
      <t>roepsles-</t>
    </r>
    <r>
      <rPr>
        <i/>
        <sz val="14"/>
        <color theme="1" tint="0.34998626667073579"/>
        <rFont val="Calibri (Hoofdtekst)"/>
      </rPr>
      <t>,</t>
    </r>
    <r>
      <rPr>
        <i/>
        <sz val="14"/>
        <color rgb="FF2C97A6"/>
        <rFont val="Calibri"/>
        <family val="2"/>
        <scheme val="minor"/>
      </rPr>
      <t xml:space="preserve"> Indoorcycling-</t>
    </r>
    <r>
      <rPr>
        <i/>
        <sz val="14"/>
        <color theme="1" tint="0.34998626667073579"/>
        <rFont val="Calibri (Hoofdtekst)"/>
      </rPr>
      <t>, en</t>
    </r>
    <r>
      <rPr>
        <i/>
        <sz val="14"/>
        <color theme="1" tint="0.499984740745262"/>
        <rFont val="Calibri (Hoofdtekst)"/>
      </rPr>
      <t xml:space="preserve"> </t>
    </r>
    <r>
      <rPr>
        <i/>
        <sz val="14"/>
        <color rgb="FF2C97A6"/>
        <rFont val="Calibri (Hoofdtekst)"/>
      </rPr>
      <t>Budoruimtes</t>
    </r>
  </si>
  <si>
    <t xml:space="preserve"> Vermeld hier het aantal centra</t>
  </si>
  <si>
    <t xml:space="preserve"> Voorbeeld 2</t>
  </si>
  <si>
    <t xml:space="preserve"> Voorbeeld 3</t>
  </si>
  <si>
    <t xml:space="preserve"> Zijn er meerdere PT-ers / ZZp-ers aangesloten bij uw organisatie, dan geeft u in de witte cel het aantal PT-ers / ZZp-ers in</t>
  </si>
  <si>
    <t xml:space="preserve"> U hebt 1 centrum van 750 m2. In de witte cel onder de klasse 500-1000 geeft u 1 in</t>
  </si>
  <si>
    <t xml:space="preserve"> En in de witte cel onder de klasse 1000-2000 geeft u 1 in.</t>
  </si>
  <si>
    <t xml:space="preserve"> In de witte cel onder de klasse 250-500 geeft 1 in. In de witte cel onder de klasse 500-1000 geeft u 2 in. </t>
  </si>
  <si>
    <t>Geen pand</t>
  </si>
  <si>
    <t xml:space="preserve"> Ik ben PT-er / ZZP-er en heb geen pand c.q. studio. In de witte cel onder Geen pand geeft u 1 in</t>
  </si>
  <si>
    <t>220 tot 250</t>
  </si>
  <si>
    <t>studio &lt;220</t>
  </si>
  <si>
    <t xml:space="preserve">Pilot </t>
  </si>
  <si>
    <r>
      <t xml:space="preserve"> Opslagbedra</t>
    </r>
    <r>
      <rPr>
        <sz val="12"/>
        <color theme="1" tint="0.34998626667073579"/>
        <rFont val="Calibri (Hoofdtekst)"/>
      </rPr>
      <t>g</t>
    </r>
  </si>
  <si>
    <t>Standaard contributietarief</t>
  </si>
  <si>
    <t>Er zijn meerdere ZZP-ers aangesloten bij u organisatie. U betaalt voor elke ZZP-er het contributiebedrag en per ZZP-er ontvangt u een korting.</t>
  </si>
  <si>
    <t xml:space="preserve"> In de witte cellen onder de klasse-indeling kunt u het aantal vestigingen ingeven dat in die klasse valt</t>
  </si>
  <si>
    <t>U hebt 2 centra en betaalt over beide centra het basis bedrag plus de opslag voor de centra vanaf 250m2. Over het totale contributiebedrag ontvangt u een korting. Voor de centra die tot het standaard contributietarief behoren betaald u een kwaliteitsbijdrage.</t>
  </si>
  <si>
    <t>U hebt 3 of meer centra maar minder dan 10 en betaalt voor elk centrum het basisbedrag plus de opslag voor de centra vanaf 250m2. U ontvangt over het totale contributiebedrag een korting. Voor de centra die tot het standaard contributietarief behoren betaald u een kwaliteitsbijdrage.</t>
  </si>
  <si>
    <t>U hebt 1 centrum en betaalt voor dit centrum alleen het basisbedrag. Voor het centrum die tot het standaard contributietarief behoort betaald u een kwaliteitsbijdrage.</t>
  </si>
  <si>
    <t>U hebt 10 of meer centra en betaalt voor elk centrum het basisbedrag plus de opslag voor de centra vanaf 250 m2. U ontvangt over het totale contributiebedrag korting. Voor de centra die onder tot standaard contributietarief behoren betaald u een kwaliteitsbijdrage.</t>
  </si>
  <si>
    <t xml:space="preserve"> Klik op het logo van NL Actief voor meer in formatie over het lidmaatschap</t>
  </si>
  <si>
    <t xml:space="preserve">   Totaal</t>
  </si>
  <si>
    <t>U bent ZZP-er zonder pand en betaalt het basisbedrag maar geen opslag. U doet mee aan een pilot en hebt geen stemrecht</t>
  </si>
  <si>
    <t>U hebt een studio &lt; 220m2. U betaalt alleen het basistarief maar geen opslag. U doet mee aan een pilot en hebt geen stemrecht</t>
  </si>
  <si>
    <t>Korting voor 2-pitter</t>
  </si>
  <si>
    <t>Korting voor miniketens</t>
  </si>
  <si>
    <t>Korting voor maxiketens</t>
  </si>
  <si>
    <t xml:space="preserve"> Geen korting</t>
  </si>
  <si>
    <t xml:space="preserve"> Korting voor 2pitters</t>
  </si>
  <si>
    <t xml:space="preserve"> Korting voor miniketens</t>
  </si>
  <si>
    <t xml:space="preserve"> Korting voor maxiketens</t>
  </si>
  <si>
    <t xml:space="preserve">U hebt 2 centra en betaalt over beide centra het basis bedrag plus de opslag voor de centra vanaf 250m2. Over het totale contributiebedrag ontvangt u een korting. </t>
  </si>
  <si>
    <t xml:space="preserve">U hebt 3 of meer centra maar minder dan 10 en betaalt voor elk centrum het basisbedrag plus de opslag voor de centra vanaf 250m2. U ontvangt over het totale contributiebedrag een korting. </t>
  </si>
  <si>
    <t xml:space="preserve">U hebt 10 of meer centra en betaalt voor elk centrum het basisbedrag plus de opslag voor de centra vanaf 250 m2. U ontvangt over het totale contributiebedrag korting. </t>
  </si>
  <si>
    <t xml:space="preserve"> Basisbedrag pilot</t>
  </si>
  <si>
    <t>U doet mee aan de Pilot en betaalt per studio het basisbedrag. Daarnaast bent of wordt u met 1 centrum lid van NL Actief en betaalt u voor dit centrum het basisbedrag plus de opslag voor de centra vanaf 250m2</t>
  </si>
  <si>
    <t>U doet mee aan de pilot en u betaalt voor deze studio het basisbedrag. Daarnaast bent of wordt u lid van NL Actief met 2 centra en betaalt u voor deze 2 centra het basisbedrag plus de opslag voor de centra vanaf 250m2. U ontvangt 25% korting over het contributiebedrag van deze 2 centra.</t>
  </si>
  <si>
    <t>U doet mee aan de pilot en betaalt per studio het basisbedrag. Daarnaast bent of wordt u lid van NL Actief met 3 of meer centra maar minder dan 10. U betaalt voor deze centra het basisbedrag plus de opslag voor de centra vanaf 250m2 en u ontvangt 45% korting over het contributiebedrag.</t>
  </si>
  <si>
    <t>U doet mee aan de pilot en betaalt per studio het basisbedrag. Daarnaast bent of wordt u lid van NL Actief met 10 of meer centra. U betaalt voor deze centra het basisbedrag plus de opslag voor de centra vanaf 250m2 en u ontvangt 65% korting over het contributiebedrag.</t>
  </si>
  <si>
    <t>U hebt 1 centrum en betaalt voor dit centrum het basisbedrag.</t>
  </si>
  <si>
    <r>
      <t xml:space="preserve">   U betaalt per maand </t>
    </r>
    <r>
      <rPr>
        <b/>
        <sz val="11"/>
        <color theme="1" tint="0.34998626667073579"/>
        <rFont val="Calibri (Hoofdtekst)"/>
      </rPr>
      <t>excl. BTW</t>
    </r>
  </si>
  <si>
    <r>
      <t xml:space="preserve">   Uw jaarbijdrage </t>
    </r>
    <r>
      <rPr>
        <b/>
        <sz val="11"/>
        <color theme="1" tint="0.34998626667073579"/>
        <rFont val="Calibri (Hoofdtekst)"/>
      </rPr>
      <t>excl. BTW</t>
    </r>
  </si>
  <si>
    <t xml:space="preserve">   Berekening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</si>
</sst>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_-* #,##0_-;_-* #,##0\-;_-* &quot;-&quot;_-;_-@_-"/>
    <numFmt numFmtId="165" formatCode="_-* #,##0.00_-;_-* #,##0.00\-;_-* &quot;-&quot;??_-;_-@_-"/>
  </numFmts>
  <fonts count="3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4"/>
      <color theme="0" tint="-0.14999847407452621"/>
      <name val="Calibri"/>
      <family val="2"/>
      <scheme val="minor"/>
    </font>
    <font>
      <sz val="16"/>
      <color theme="0" tint="-0.1499984740745262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rgb="FF2C97A6"/>
      <name val="Calibri (Hoofdtekst)"/>
    </font>
    <font>
      <i/>
      <sz val="14"/>
      <color rgb="FF2C97A6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sz val="16"/>
      <color theme="1" tint="0.499984740745262"/>
      <name val="Calibri"/>
      <family val="2"/>
      <scheme val="minor"/>
    </font>
    <font>
      <i/>
      <sz val="14"/>
      <color theme="1" tint="0.499984740745262"/>
      <name val="Calibri (Hoofdtekst)"/>
    </font>
    <font>
      <b/>
      <sz val="14"/>
      <color theme="1" tint="0.249977111117893"/>
      <name val="Calibri"/>
      <family val="2"/>
      <scheme val="minor"/>
    </font>
    <font>
      <i/>
      <sz val="14"/>
      <color theme="1" tint="0.3499862666707357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i/>
      <sz val="14"/>
      <color theme="1" tint="0.34998626667073579"/>
      <name val="Calibri (Hoofdtekst)"/>
    </font>
    <font>
      <b/>
      <sz val="14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2"/>
      <color theme="1" tint="0.34998626667073579"/>
      <name val="Calibri (Hoofdtekst)"/>
    </font>
    <font>
      <sz val="20"/>
      <color theme="1" tint="0.3499862666707357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 tint="0.34998626667073579"/>
      <name val="Calibri (Hoofdtekst)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1" tint="0.34998626667073579"/>
      </bottom>
      <diagonal/>
    </border>
    <border>
      <left/>
      <right/>
      <top style="thin">
        <color theme="0" tint="-0.499984740745262"/>
      </top>
      <bottom style="thin">
        <color theme="1" tint="0.3499862666707357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2" borderId="0" xfId="0" applyFill="1"/>
    <xf numFmtId="0" fontId="0" fillId="3" borderId="0" xfId="0" applyFill="1"/>
    <xf numFmtId="9" fontId="0" fillId="3" borderId="0" xfId="0" applyNumberFormat="1" applyFill="1"/>
    <xf numFmtId="0" fontId="4" fillId="2" borderId="0" xfId="0" applyFont="1" applyFill="1"/>
    <xf numFmtId="0" fontId="7" fillId="4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2" borderId="3" xfId="0" applyFill="1" applyBorder="1"/>
    <xf numFmtId="0" fontId="3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left" indent="1"/>
    </xf>
    <xf numFmtId="0" fontId="2" fillId="4" borderId="6" xfId="0" applyFont="1" applyFill="1" applyBorder="1" applyAlignment="1">
      <alignment horizontal="left" indent="1"/>
    </xf>
    <xf numFmtId="0" fontId="2" fillId="4" borderId="9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justify"/>
    </xf>
    <xf numFmtId="0" fontId="3" fillId="4" borderId="10" xfId="0" applyFont="1" applyFill="1" applyBorder="1" applyAlignment="1">
      <alignment horizontal="center" vertical="center"/>
    </xf>
    <xf numFmtId="0" fontId="0" fillId="2" borderId="9" xfId="0" applyFill="1" applyBorder="1"/>
    <xf numFmtId="0" fontId="14" fillId="4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left" vertical="top"/>
    </xf>
    <xf numFmtId="0" fontId="18" fillId="4" borderId="0" xfId="0" applyFont="1" applyFill="1" applyAlignment="1">
      <alignment horizontal="center" vertical="center"/>
    </xf>
    <xf numFmtId="0" fontId="21" fillId="4" borderId="11" xfId="0" applyFont="1" applyFill="1" applyBorder="1" applyAlignment="1">
      <alignment horizontal="left" vertical="center"/>
    </xf>
    <xf numFmtId="39" fontId="21" fillId="4" borderId="11" xfId="0" applyNumberFormat="1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left" vertical="center"/>
    </xf>
    <xf numFmtId="39" fontId="21" fillId="4" borderId="12" xfId="0" applyNumberFormat="1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/>
    </xf>
    <xf numFmtId="0" fontId="16" fillId="4" borderId="0" xfId="0" applyFont="1" applyFill="1" applyAlignment="1">
      <alignment horizontal="left"/>
    </xf>
    <xf numFmtId="0" fontId="10" fillId="4" borderId="0" xfId="0" applyFont="1" applyFill="1" applyAlignment="1">
      <alignment horizontal="left" vertical="top"/>
    </xf>
    <xf numFmtId="0" fontId="17" fillId="4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0" fillId="4" borderId="0" xfId="0" applyFill="1" applyAlignment="1">
      <alignment horizontal="left" vertical="center"/>
    </xf>
    <xf numFmtId="0" fontId="5" fillId="4" borderId="0" xfId="0" applyFont="1" applyFill="1" applyAlignment="1">
      <alignment vertical="justify"/>
    </xf>
    <xf numFmtId="0" fontId="5" fillId="4" borderId="1" xfId="0" applyFont="1" applyFill="1" applyBorder="1" applyAlignment="1">
      <alignment vertical="justify"/>
    </xf>
    <xf numFmtId="0" fontId="21" fillId="7" borderId="6" xfId="0" applyFont="1" applyFill="1" applyBorder="1" applyAlignment="1">
      <alignment horizontal="left" indent="1"/>
    </xf>
    <xf numFmtId="0" fontId="21" fillId="7" borderId="0" xfId="0" applyFont="1" applyFill="1" applyAlignment="1">
      <alignment horizontal="left" indent="1"/>
    </xf>
    <xf numFmtId="0" fontId="21" fillId="7" borderId="0" xfId="0" applyFont="1" applyFill="1" applyAlignment="1">
      <alignment horizontal="center"/>
    </xf>
    <xf numFmtId="165" fontId="21" fillId="7" borderId="0" xfId="0" applyNumberFormat="1" applyFont="1" applyFill="1" applyAlignment="1">
      <alignment horizontal="left" indent="1"/>
    </xf>
    <xf numFmtId="0" fontId="1" fillId="7" borderId="0" xfId="0" applyFont="1" applyFill="1" applyAlignment="1">
      <alignment horizontal="left" indent="1"/>
    </xf>
    <xf numFmtId="164" fontId="1" fillId="7" borderId="0" xfId="0" applyNumberFormat="1" applyFont="1" applyFill="1" applyAlignment="1">
      <alignment horizontal="left" indent="1"/>
    </xf>
    <xf numFmtId="0" fontId="20" fillId="6" borderId="2" xfId="0" applyFont="1" applyFill="1" applyBorder="1" applyAlignment="1">
      <alignment horizontal="left"/>
    </xf>
    <xf numFmtId="0" fontId="26" fillId="4" borderId="0" xfId="0" applyFont="1" applyFill="1" applyAlignment="1">
      <alignment horizontal="center" vertical="center"/>
    </xf>
    <xf numFmtId="3" fontId="27" fillId="2" borderId="2" xfId="0" applyNumberFormat="1" applyFont="1" applyFill="1" applyBorder="1" applyAlignment="1" applyProtection="1">
      <alignment horizontal="center" vertical="center"/>
      <protection locked="0"/>
    </xf>
    <xf numFmtId="0" fontId="20" fillId="6" borderId="2" xfId="0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left" indent="1"/>
    </xf>
    <xf numFmtId="0" fontId="3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21" fillId="4" borderId="5" xfId="0" applyFont="1" applyFill="1" applyBorder="1" applyAlignment="1">
      <alignment horizontal="left" vertical="center"/>
    </xf>
    <xf numFmtId="39" fontId="21" fillId="4" borderId="4" xfId="0" applyNumberFormat="1" applyFont="1" applyFill="1" applyBorder="1" applyAlignment="1">
      <alignment horizontal="center" vertical="center"/>
    </xf>
    <xf numFmtId="39" fontId="21" fillId="4" borderId="8" xfId="0" applyNumberFormat="1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top"/>
    </xf>
    <xf numFmtId="0" fontId="28" fillId="7" borderId="0" xfId="0" applyFont="1" applyFill="1" applyAlignment="1">
      <alignment horizontal="left" vertical="center"/>
    </xf>
    <xf numFmtId="0" fontId="29" fillId="7" borderId="0" xfId="0" applyFont="1" applyFill="1" applyAlignment="1">
      <alignment horizontal="left" vertical="center"/>
    </xf>
    <xf numFmtId="0" fontId="20" fillId="5" borderId="6" xfId="0" applyFont="1" applyFill="1" applyBorder="1" applyAlignment="1">
      <alignment horizontal="left"/>
    </xf>
    <xf numFmtId="0" fontId="7" fillId="5" borderId="6" xfId="0" applyFont="1" applyFill="1" applyBorder="1" applyAlignment="1">
      <alignment horizontal="center" vertical="center"/>
    </xf>
    <xf numFmtId="0" fontId="0" fillId="7" borderId="0" xfId="0" applyFill="1"/>
    <xf numFmtId="0" fontId="21" fillId="7" borderId="1" xfId="0" applyFont="1" applyFill="1" applyBorder="1" applyAlignment="1">
      <alignment horizontal="left" vertical="top"/>
    </xf>
    <xf numFmtId="9" fontId="21" fillId="7" borderId="1" xfId="0" applyNumberFormat="1" applyFont="1" applyFill="1" applyBorder="1" applyAlignment="1">
      <alignment horizontal="center" vertical="top"/>
    </xf>
    <xf numFmtId="0" fontId="21" fillId="7" borderId="7" xfId="0" applyFont="1" applyFill="1" applyBorder="1" applyAlignment="1">
      <alignment horizontal="left" vertical="top" indent="1"/>
    </xf>
    <xf numFmtId="0" fontId="21" fillId="7" borderId="0" xfId="0" applyFont="1" applyFill="1" applyAlignment="1">
      <alignment horizontal="left" vertical="top"/>
    </xf>
    <xf numFmtId="0" fontId="21" fillId="7" borderId="0" xfId="0" applyFont="1" applyFill="1" applyAlignment="1">
      <alignment horizontal="center" vertical="top"/>
    </xf>
    <xf numFmtId="164" fontId="21" fillId="7" borderId="0" xfId="0" applyNumberFormat="1" applyFont="1" applyFill="1" applyAlignment="1">
      <alignment horizontal="left" vertical="top"/>
    </xf>
    <xf numFmtId="164" fontId="21" fillId="7" borderId="1" xfId="0" applyNumberFormat="1" applyFont="1" applyFill="1" applyBorder="1" applyAlignment="1">
      <alignment horizontal="left" vertical="top"/>
    </xf>
    <xf numFmtId="0" fontId="21" fillId="7" borderId="6" xfId="0" applyFont="1" applyFill="1" applyBorder="1" applyAlignment="1">
      <alignment horizontal="left" vertical="top" indent="1"/>
    </xf>
    <xf numFmtId="0" fontId="0" fillId="2" borderId="17" xfId="0" applyFill="1" applyBorder="1"/>
    <xf numFmtId="0" fontId="0" fillId="0" borderId="17" xfId="0" applyBorder="1"/>
    <xf numFmtId="0" fontId="0" fillId="2" borderId="6" xfId="0" applyFill="1" applyBorder="1"/>
    <xf numFmtId="165" fontId="21" fillId="7" borderId="0" xfId="0" applyNumberFormat="1" applyFont="1" applyFill="1"/>
    <xf numFmtId="164" fontId="1" fillId="7" borderId="0" xfId="0" applyNumberFormat="1" applyFont="1" applyFill="1" applyAlignment="1">
      <alignment horizontal="center"/>
    </xf>
    <xf numFmtId="0" fontId="0" fillId="7" borderId="9" xfId="0" applyFill="1" applyBorder="1"/>
    <xf numFmtId="0" fontId="21" fillId="7" borderId="1" xfId="0" applyFont="1" applyFill="1" applyBorder="1" applyAlignment="1">
      <alignment horizontal="center" vertical="top"/>
    </xf>
    <xf numFmtId="0" fontId="20" fillId="4" borderId="6" xfId="0" applyFont="1" applyFill="1" applyBorder="1" applyAlignment="1">
      <alignment horizontal="left"/>
    </xf>
    <xf numFmtId="9" fontId="0" fillId="0" borderId="0" xfId="0" applyNumberFormat="1"/>
    <xf numFmtId="0" fontId="32" fillId="5" borderId="0" xfId="0" applyFont="1" applyFill="1"/>
    <xf numFmtId="43" fontId="21" fillId="7" borderId="18" xfId="0" applyNumberFormat="1" applyFont="1" applyFill="1" applyBorder="1" applyAlignment="1">
      <alignment horizontal="left" vertical="top" indent="1"/>
    </xf>
    <xf numFmtId="165" fontId="33" fillId="7" borderId="0" xfId="0" applyNumberFormat="1" applyFont="1" applyFill="1" applyAlignment="1">
      <alignment horizontal="left" indent="1"/>
    </xf>
    <xf numFmtId="0" fontId="20" fillId="4" borderId="6" xfId="0" applyFont="1" applyFill="1" applyBorder="1" applyAlignment="1">
      <alignment horizontal="left" vertical="top"/>
    </xf>
    <xf numFmtId="0" fontId="20" fillId="4" borderId="0" xfId="0" applyFont="1" applyFill="1" applyAlignment="1">
      <alignment horizontal="left"/>
    </xf>
    <xf numFmtId="43" fontId="21" fillId="7" borderId="0" xfId="0" applyNumberFormat="1" applyFont="1" applyFill="1" applyAlignment="1">
      <alignment horizontal="center"/>
    </xf>
    <xf numFmtId="43" fontId="0" fillId="0" borderId="9" xfId="0" applyNumberFormat="1" applyBorder="1"/>
    <xf numFmtId="40" fontId="21" fillId="7" borderId="1" xfId="0" applyNumberFormat="1" applyFont="1" applyFill="1" applyBorder="1" applyAlignment="1">
      <alignment vertical="top"/>
    </xf>
    <xf numFmtId="0" fontId="0" fillId="0" borderId="10" xfId="0" applyBorder="1"/>
    <xf numFmtId="43" fontId="20" fillId="7" borderId="4" xfId="0" applyNumberFormat="1" applyFont="1" applyFill="1" applyBorder="1" applyAlignment="1">
      <alignment vertical="center"/>
    </xf>
    <xf numFmtId="43" fontId="0" fillId="0" borderId="8" xfId="0" applyNumberFormat="1" applyBorder="1"/>
    <xf numFmtId="165" fontId="21" fillId="7" borderId="0" xfId="0" applyNumberFormat="1" applyFont="1" applyFill="1" applyAlignment="1">
      <alignment horizontal="center" vertical="top"/>
    </xf>
    <xf numFmtId="0" fontId="0" fillId="0" borderId="9" xfId="0" applyBorder="1"/>
    <xf numFmtId="165" fontId="21" fillId="7" borderId="1" xfId="0" applyNumberFormat="1" applyFont="1" applyFill="1" applyBorder="1" applyAlignment="1">
      <alignment horizontal="center" vertical="top"/>
    </xf>
    <xf numFmtId="44" fontId="24" fillId="6" borderId="0" xfId="0" applyNumberFormat="1" applyFont="1" applyFill="1" applyAlignment="1">
      <alignment horizontal="right" vertical="center"/>
    </xf>
    <xf numFmtId="0" fontId="24" fillId="6" borderId="0" xfId="0" applyFont="1" applyFill="1" applyAlignment="1">
      <alignment horizontal="right" vertical="center" indent="1"/>
    </xf>
    <xf numFmtId="0" fontId="0" fillId="0" borderId="9" xfId="0" applyBorder="1" applyAlignment="1">
      <alignment horizontal="right" indent="1"/>
    </xf>
    <xf numFmtId="0" fontId="24" fillId="6" borderId="1" xfId="0" applyFont="1" applyFill="1" applyBorder="1" applyAlignment="1">
      <alignment horizontal="right" vertical="center" indent="1"/>
    </xf>
    <xf numFmtId="0" fontId="0" fillId="0" borderId="10" xfId="0" applyBorder="1" applyAlignment="1">
      <alignment horizontal="right" indent="1"/>
    </xf>
    <xf numFmtId="0" fontId="0" fillId="5" borderId="5" xfId="0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0" fillId="5" borderId="5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5" borderId="6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20" fillId="4" borderId="5" xfId="0" applyFont="1" applyFill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3" fillId="5" borderId="5" xfId="0" applyFont="1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0" fontId="20" fillId="5" borderId="16" xfId="0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left"/>
    </xf>
    <xf numFmtId="0" fontId="31" fillId="0" borderId="6" xfId="0" applyFont="1" applyBorder="1" applyAlignment="1">
      <alignment horizontal="left"/>
    </xf>
    <xf numFmtId="0" fontId="31" fillId="0" borderId="0" xfId="0" applyFont="1" applyAlignment="1">
      <alignment horizontal="left"/>
    </xf>
    <xf numFmtId="0" fontId="20" fillId="5" borderId="14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center" vertical="center"/>
    </xf>
    <xf numFmtId="0" fontId="21" fillId="7" borderId="7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/>
    </xf>
    <xf numFmtId="0" fontId="28" fillId="5" borderId="0" xfId="0" applyFont="1" applyFill="1" applyAlignment="1">
      <alignment horizontal="justify" vertical="top"/>
    </xf>
    <xf numFmtId="0" fontId="0" fillId="0" borderId="0" xfId="0"/>
    <xf numFmtId="165" fontId="21" fillId="7" borderId="4" xfId="0" applyNumberFormat="1" applyFont="1" applyFill="1" applyBorder="1" applyAlignment="1">
      <alignment horizontal="center"/>
    </xf>
    <xf numFmtId="0" fontId="0" fillId="0" borderId="8" xfId="0" applyBorder="1"/>
    <xf numFmtId="165" fontId="21" fillId="7" borderId="1" xfId="0" applyNumberFormat="1" applyFont="1" applyFill="1" applyBorder="1" applyAlignment="1">
      <alignment horizontal="center"/>
    </xf>
    <xf numFmtId="43" fontId="20" fillId="7" borderId="4" xfId="0" applyNumberFormat="1" applyFont="1" applyFill="1" applyBorder="1" applyAlignment="1">
      <alignment horizontal="right" vertical="center"/>
    </xf>
    <xf numFmtId="43" fontId="20" fillId="7" borderId="1" xfId="0" applyNumberFormat="1" applyFont="1" applyFill="1" applyBorder="1" applyAlignment="1">
      <alignment horizontal="right" vertical="center"/>
    </xf>
    <xf numFmtId="43" fontId="0" fillId="0" borderId="10" xfId="0" applyNumberFormat="1" applyBorder="1"/>
    <xf numFmtId="0" fontId="4" fillId="5" borderId="8" xfId="0" applyFont="1" applyFill="1" applyBorder="1"/>
    <xf numFmtId="0" fontId="0" fillId="5" borderId="9" xfId="0" applyFill="1" applyBorder="1"/>
    <xf numFmtId="0" fontId="0" fillId="5" borderId="10" xfId="0" applyFill="1" applyBorder="1"/>
    <xf numFmtId="0" fontId="20" fillId="5" borderId="5" xfId="0" applyFont="1" applyFill="1" applyBorder="1" applyAlignment="1">
      <alignment horizontal="left"/>
    </xf>
    <xf numFmtId="0" fontId="30" fillId="5" borderId="4" xfId="0" applyFont="1" applyFill="1" applyBorder="1"/>
    <xf numFmtId="0" fontId="30" fillId="5" borderId="7" xfId="0" applyFont="1" applyFill="1" applyBorder="1"/>
    <xf numFmtId="0" fontId="30" fillId="5" borderId="1" xfId="0" applyFont="1" applyFill="1" applyBorder="1"/>
    <xf numFmtId="44" fontId="24" fillId="6" borderId="4" xfId="0" applyNumberFormat="1" applyFont="1" applyFill="1" applyBorder="1" applyAlignment="1">
      <alignment horizontal="right" vertical="center"/>
    </xf>
  </cellXfs>
  <cellStyles count="1">
    <cellStyle name="Standaard" xfId="0" builtinId="0"/>
  </cellStyles>
  <dxfs count="1">
    <dxf>
      <font>
        <color rgb="FF9C0006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EC00"/>
      <color rgb="FF2C97A6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lactief.nl/over-ons/lidmaatschap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2209799</xdr:colOff>
      <xdr:row>4</xdr:row>
      <xdr:rowOff>152400</xdr:rowOff>
    </xdr:from>
    <xdr:to>
      <xdr:col>1</xdr:col>
      <xdr:colOff>2616197</xdr:colOff>
      <xdr:row>4</xdr:row>
      <xdr:rowOff>431800</xdr:rowOff>
    </xdr:to>
    <xdr:sp macro="" textlink="">
      <xdr:nvSpPr>
        <xdr:cNvPr id="3" name="PIJL-LINK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 flipV="1">
          <a:off x="2311399" y="1612900"/>
          <a:ext cx="406398" cy="279400"/>
        </a:xfrm>
        <a:prstGeom prst="leftArrow">
          <a:avLst>
            <a:gd name="adj1" fmla="val 50000"/>
            <a:gd name="adj2" fmla="val 47297"/>
          </a:avLst>
        </a:prstGeom>
        <a:solidFill>
          <a:srgbClr val="FFFF00"/>
        </a:solid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rgbClr val="2C97A6"/>
            </a:solidFill>
          </a:endParaRPr>
        </a:p>
      </xdr:txBody>
    </xdr:sp>
    <xdr:clientData/>
  </xdr:twoCellAnchor>
  <xdr:twoCellAnchor editAs="oneCell">
    <xdr:from>
      <xdr:col>1</xdr:col>
      <xdr:colOff>190500</xdr:colOff>
      <xdr:row>1</xdr:row>
      <xdr:rowOff>139700</xdr:rowOff>
    </xdr:from>
    <xdr:to>
      <xdr:col>1</xdr:col>
      <xdr:colOff>2324100</xdr:colOff>
      <xdr:row>2</xdr:row>
      <xdr:rowOff>269767</xdr:rowOff>
    </xdr:to>
    <xdr:pic>
      <xdr:nvPicPr>
        <xdr:cNvPr id="4" name="Afbeelding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100" y="215900"/>
          <a:ext cx="2133600" cy="625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rgb="FFFFEC00"/>
  </sheetPr>
  <dimension ref="A1:WSS32"/>
  <sheetViews>
    <sheetView showGridLines="0" tabSelected="1" zoomScale="110" zoomScaleNormal="110" workbookViewId="0">
      <selection activeCell="H5" sqref="H5"/>
    </sheetView>
  </sheetViews>
  <sheetFormatPr baseColWidth="10" defaultColWidth="10.83203125" defaultRowHeight="15" zeroHeight="1" x14ac:dyDescent="0.2"/>
  <cols>
    <col min="1" max="1" width="1.33203125" style="1" customWidth="1"/>
    <col min="2" max="2" width="35.6640625" style="1" customWidth="1"/>
    <col min="3" max="9" width="16.83203125" style="1" customWidth="1"/>
    <col min="10" max="10" width="1.5" style="1" customWidth="1"/>
    <col min="11" max="11" width="20.33203125" style="1" customWidth="1"/>
    <col min="12" max="12" width="1.6640625" style="1" hidden="1" customWidth="1"/>
    <col min="13" max="13" width="7.83203125" style="1" customWidth="1"/>
    <col min="14" max="14" width="10.83203125" style="1" customWidth="1"/>
    <col min="15" max="15" width="14.1640625" style="19" customWidth="1"/>
    <col min="16" max="16" width="1.33203125" style="69" customWidth="1"/>
    <col min="17" max="17" width="0.1640625" style="1" hidden="1" customWidth="1"/>
    <col min="18" max="18" width="0.5" style="1" customWidth="1"/>
    <col min="19" max="16059" width="10.83203125" style="1" customWidth="1"/>
    <col min="16060" max="16060" width="10.33203125" style="1" customWidth="1"/>
    <col min="16061" max="16061" width="0.1640625" style="1" hidden="1" customWidth="1"/>
    <col min="16062" max="16384" width="0" style="1" hidden="1" customWidth="1"/>
  </cols>
  <sheetData>
    <row r="1" spans="1:289" ht="6" customHeight="1" x14ac:dyDescent="0.2">
      <c r="O1" s="1"/>
      <c r="P1" s="1"/>
    </row>
    <row r="2" spans="1:289" ht="39" customHeight="1" x14ac:dyDescent="0.2">
      <c r="B2" s="109"/>
      <c r="C2" s="111" t="str">
        <f>IF(AND(C5&gt;0,SUM(D5:I5)&gt;0),"FOUT: U hebt aangegeven dat u een PT-er zonder centrum bent en daarnaast 1 of meerdere centra bezit","")</f>
        <v/>
      </c>
      <c r="D2" s="112"/>
      <c r="E2" s="112"/>
      <c r="F2" s="112"/>
      <c r="G2" s="112"/>
      <c r="H2" s="112"/>
      <c r="I2" s="112"/>
      <c r="J2" s="99" t="s">
        <v>65</v>
      </c>
      <c r="K2" s="100"/>
      <c r="L2" s="100"/>
      <c r="M2" s="100"/>
      <c r="N2" s="136">
        <f>+N30</f>
        <v>0</v>
      </c>
      <c r="O2" s="136"/>
      <c r="P2" s="124"/>
    </row>
    <row r="3" spans="1:289" ht="35" customHeight="1" x14ac:dyDescent="0.2">
      <c r="B3" s="110"/>
      <c r="C3" s="116" t="s">
        <v>35</v>
      </c>
      <c r="D3" s="117"/>
      <c r="E3" s="118" t="s">
        <v>37</v>
      </c>
      <c r="F3" s="117"/>
      <c r="G3" s="117"/>
      <c r="H3" s="117"/>
      <c r="I3" s="117"/>
      <c r="J3" s="101"/>
      <c r="K3" s="102"/>
      <c r="L3" s="102"/>
      <c r="M3" s="102"/>
      <c r="N3" s="92"/>
      <c r="O3" s="92"/>
      <c r="P3" s="90"/>
      <c r="Q3" s="71"/>
    </row>
    <row r="4" spans="1:289" s="7" customFormat="1" ht="35" customHeight="1" x14ac:dyDescent="0.25">
      <c r="A4" s="1"/>
      <c r="B4" s="41" t="s">
        <v>21</v>
      </c>
      <c r="C4" s="44" t="s">
        <v>31</v>
      </c>
      <c r="D4" s="44" t="s">
        <v>34</v>
      </c>
      <c r="E4" s="45" t="s">
        <v>33</v>
      </c>
      <c r="F4" s="45" t="s">
        <v>0</v>
      </c>
      <c r="G4" s="45" t="s">
        <v>1</v>
      </c>
      <c r="H4" s="45" t="s">
        <v>2</v>
      </c>
      <c r="I4" s="45" t="s">
        <v>3</v>
      </c>
      <c r="J4" s="103" t="s">
        <v>64</v>
      </c>
      <c r="K4" s="102"/>
      <c r="L4" s="102"/>
      <c r="M4" s="102"/>
      <c r="N4" s="92">
        <f>+N2/12</f>
        <v>0</v>
      </c>
      <c r="O4" s="92"/>
      <c r="P4" s="90"/>
      <c r="Q4" s="7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</row>
    <row r="5" spans="1:289" ht="43" customHeight="1" x14ac:dyDescent="0.2">
      <c r="B5" s="46" t="s">
        <v>24</v>
      </c>
      <c r="C5" s="43"/>
      <c r="D5" s="43"/>
      <c r="E5" s="43"/>
      <c r="F5" s="43"/>
      <c r="G5" s="43"/>
      <c r="H5" s="43"/>
      <c r="I5" s="43"/>
      <c r="J5" s="101"/>
      <c r="K5" s="102"/>
      <c r="L5" s="102"/>
      <c r="M5" s="102"/>
      <c r="N5" s="92"/>
      <c r="O5" s="92"/>
      <c r="P5" s="90"/>
      <c r="Q5" s="71"/>
    </row>
    <row r="6" spans="1:289" s="4" customFormat="1" ht="22" customHeight="1" x14ac:dyDescent="0.25">
      <c r="B6" s="23" t="s">
        <v>7</v>
      </c>
      <c r="C6" s="24">
        <v>283</v>
      </c>
      <c r="D6" s="24">
        <v>390.5</v>
      </c>
      <c r="E6" s="24">
        <v>522.5</v>
      </c>
      <c r="F6" s="24">
        <v>522.5</v>
      </c>
      <c r="G6" s="24">
        <v>522.5</v>
      </c>
      <c r="H6" s="24">
        <v>522.5</v>
      </c>
      <c r="I6" s="24">
        <v>522.5</v>
      </c>
      <c r="J6" s="104" t="str">
        <f>IF(AND(C5&gt;0,SUM(E5:I5)&gt;0),"  PT/ZZP en centrum",IF(C5=0,"   Aantal centra","   PT/ZZP geen pand"))</f>
        <v xml:space="preserve">   Aantal centra</v>
      </c>
      <c r="K6" s="102"/>
      <c r="L6" s="102"/>
      <c r="M6" s="102"/>
      <c r="N6" s="93">
        <f>SUM(C5:I5)</f>
        <v>0</v>
      </c>
      <c r="O6" s="93"/>
      <c r="P6" s="94"/>
    </row>
    <row r="7" spans="1:289" s="4" customFormat="1" ht="22" customHeight="1" x14ac:dyDescent="0.25">
      <c r="B7" s="25" t="s">
        <v>36</v>
      </c>
      <c r="C7" s="26">
        <v>0</v>
      </c>
      <c r="D7" s="26">
        <v>0</v>
      </c>
      <c r="E7" s="26">
        <v>0</v>
      </c>
      <c r="F7" s="26">
        <v>245</v>
      </c>
      <c r="G7" s="26">
        <v>490</v>
      </c>
      <c r="H7" s="26">
        <v>737</v>
      </c>
      <c r="I7" s="26">
        <v>1105</v>
      </c>
      <c r="J7" s="102"/>
      <c r="K7" s="102"/>
      <c r="L7" s="102"/>
      <c r="M7" s="102"/>
      <c r="N7" s="95"/>
      <c r="O7" s="95"/>
      <c r="P7" s="96"/>
    </row>
    <row r="8" spans="1:289" s="4" customFormat="1" ht="13" customHeight="1" x14ac:dyDescent="0.25">
      <c r="B8" s="52"/>
      <c r="C8" s="53"/>
      <c r="D8" s="53"/>
      <c r="E8" s="53"/>
      <c r="F8" s="53"/>
      <c r="G8" s="53"/>
      <c r="H8" s="53"/>
      <c r="I8" s="54"/>
      <c r="J8" s="97"/>
      <c r="K8" s="98"/>
      <c r="L8" s="98"/>
      <c r="M8" s="98"/>
      <c r="N8" s="98"/>
      <c r="O8" s="98"/>
      <c r="P8" s="129"/>
    </row>
    <row r="9" spans="1:289" ht="12" customHeight="1" x14ac:dyDescent="0.2">
      <c r="B9" s="50"/>
      <c r="C9" s="51"/>
      <c r="D9" s="51"/>
      <c r="E9" s="5"/>
      <c r="F9" s="5"/>
      <c r="G9" s="5"/>
      <c r="H9" s="5"/>
      <c r="I9" s="14"/>
      <c r="J9" s="47"/>
      <c r="K9" s="121" t="str">
        <f>IF(SUM(C5:I5)&lt;1,"",IF(SUM(C5:I5)&gt;100,"U hebt meer dan 100 centra ingeven!",IF(AND(SUM(C5:D5)&gt;0,SUM(E5:I5)&lt;1),"U doet mee aan een pilot en betaalt per studio het basisbedrag. Hebt u geen pand c.q. studio dan betaalt u alleen het basisbedrag.",IF(AND(SUM(C5:D5)&gt;0,SUM(E5:I5)&gt;0),VLOOKUP(SUM(E5:I5),Blad2!A51:D151,4,FALSE),IF(SUM(E5:I5)&gt;9,Blad2!D48,VLOOKUP(SUM(E5:I5),Blad2!A38:D48,4,FALSE))))))</f>
        <v/>
      </c>
      <c r="L9" s="121"/>
      <c r="M9" s="121"/>
      <c r="N9" s="121"/>
      <c r="O9" s="121"/>
      <c r="P9" s="130"/>
    </row>
    <row r="10" spans="1:289" ht="9" customHeight="1" x14ac:dyDescent="0.2">
      <c r="B10" s="113" t="s">
        <v>19</v>
      </c>
      <c r="C10" s="115"/>
      <c r="D10" s="5"/>
      <c r="E10" s="5"/>
      <c r="F10" s="5"/>
      <c r="G10" s="5"/>
      <c r="H10" s="5"/>
      <c r="I10" s="14"/>
      <c r="J10" s="47"/>
      <c r="K10" s="121"/>
      <c r="L10" s="121"/>
      <c r="M10" s="121"/>
      <c r="N10" s="121"/>
      <c r="O10" s="121"/>
      <c r="P10" s="130"/>
    </row>
    <row r="11" spans="1:289" ht="20" customHeight="1" x14ac:dyDescent="0.2">
      <c r="B11" s="114"/>
      <c r="C11" s="115"/>
      <c r="D11" s="5"/>
      <c r="E11" s="5"/>
      <c r="F11" s="5"/>
      <c r="G11" s="5"/>
      <c r="H11" s="5"/>
      <c r="I11" s="14"/>
      <c r="J11" s="47"/>
      <c r="K11" s="121"/>
      <c r="L11" s="121"/>
      <c r="M11" s="121"/>
      <c r="N11" s="121"/>
      <c r="O11" s="121"/>
      <c r="P11" s="130"/>
    </row>
    <row r="12" spans="1:289" ht="20" customHeight="1" x14ac:dyDescent="0.2">
      <c r="B12" s="15" t="s">
        <v>23</v>
      </c>
      <c r="C12" s="29"/>
      <c r="D12" s="29"/>
      <c r="E12" s="9"/>
      <c r="F12" s="9"/>
      <c r="G12" s="9"/>
      <c r="H12" s="5"/>
      <c r="I12" s="14"/>
      <c r="J12" s="47"/>
      <c r="K12" s="121"/>
      <c r="L12" s="121"/>
      <c r="M12" s="121"/>
      <c r="N12" s="121"/>
      <c r="O12" s="121"/>
      <c r="P12" s="130"/>
    </row>
    <row r="13" spans="1:289" ht="20" customHeight="1" x14ac:dyDescent="0.2">
      <c r="B13" s="21" t="s">
        <v>39</v>
      </c>
      <c r="C13" s="30"/>
      <c r="D13" s="30"/>
      <c r="E13" s="22"/>
      <c r="F13" s="22"/>
      <c r="G13" s="20"/>
      <c r="H13" s="5"/>
      <c r="I13" s="14"/>
      <c r="J13" s="47"/>
      <c r="K13" s="121"/>
      <c r="L13" s="121"/>
      <c r="M13" s="121"/>
      <c r="N13" s="121"/>
      <c r="O13" s="121"/>
      <c r="P13" s="130"/>
    </row>
    <row r="14" spans="1:289" ht="20" customHeight="1" x14ac:dyDescent="0.25">
      <c r="B14" s="76"/>
      <c r="C14" s="29"/>
      <c r="D14" s="29"/>
      <c r="E14" s="5"/>
      <c r="F14" s="5"/>
      <c r="G14" s="5"/>
      <c r="H14" s="5"/>
      <c r="I14" s="14"/>
      <c r="J14" s="59"/>
      <c r="K14" s="121"/>
      <c r="L14" s="121"/>
      <c r="M14" s="121"/>
      <c r="N14" s="121"/>
      <c r="O14" s="121"/>
      <c r="P14" s="130"/>
    </row>
    <row r="15" spans="1:289" ht="20" customHeight="1" x14ac:dyDescent="0.25">
      <c r="B15" s="81" t="s">
        <v>20</v>
      </c>
      <c r="C15" s="31"/>
      <c r="D15" s="31"/>
      <c r="E15" s="42"/>
      <c r="F15" s="5"/>
      <c r="G15" s="5"/>
      <c r="H15" s="8"/>
      <c r="I15" s="14"/>
      <c r="J15" s="58"/>
      <c r="K15" s="122"/>
      <c r="L15" s="122"/>
      <c r="M15" s="122"/>
      <c r="N15" s="122"/>
      <c r="O15" s="122"/>
      <c r="P15" s="131"/>
    </row>
    <row r="16" spans="1:289" ht="20" customHeight="1" x14ac:dyDescent="0.25">
      <c r="B16" s="21" t="s">
        <v>28</v>
      </c>
      <c r="C16" s="28"/>
      <c r="D16" s="28"/>
      <c r="E16" s="5"/>
      <c r="F16" s="5"/>
      <c r="G16" s="5"/>
      <c r="H16" s="8"/>
      <c r="I16" s="16"/>
      <c r="J16" s="132" t="s">
        <v>66</v>
      </c>
      <c r="K16" s="133"/>
      <c r="L16" s="133"/>
      <c r="M16" s="133"/>
      <c r="N16" s="133"/>
      <c r="O16" s="133"/>
      <c r="P16" s="124"/>
    </row>
    <row r="17" spans="1:16" ht="20" customHeight="1" x14ac:dyDescent="0.25">
      <c r="B17" s="21"/>
      <c r="C17" s="28"/>
      <c r="D17" s="28"/>
      <c r="E17" s="8"/>
      <c r="F17" s="8"/>
      <c r="G17" s="8"/>
      <c r="H17" s="8"/>
      <c r="I17" s="16"/>
      <c r="J17" s="134"/>
      <c r="K17" s="135"/>
      <c r="L17" s="135"/>
      <c r="M17" s="135"/>
      <c r="N17" s="135"/>
      <c r="O17" s="135"/>
      <c r="P17" s="86"/>
    </row>
    <row r="18" spans="1:16" ht="20" customHeight="1" x14ac:dyDescent="0.25">
      <c r="B18" s="76"/>
      <c r="C18" s="30"/>
      <c r="D18" s="30"/>
      <c r="E18" s="22"/>
      <c r="F18" s="22"/>
      <c r="G18" s="8"/>
      <c r="H18" s="8"/>
      <c r="I18" s="16"/>
      <c r="J18" s="35" t="s">
        <v>7</v>
      </c>
      <c r="K18" s="36"/>
      <c r="L18" s="36"/>
      <c r="M18" s="36"/>
      <c r="N18" s="80"/>
      <c r="O18" s="123">
        <f>+Blad2!J11</f>
        <v>0</v>
      </c>
      <c r="P18" s="124"/>
    </row>
    <row r="19" spans="1:16" ht="20" customHeight="1" x14ac:dyDescent="0.2">
      <c r="B19" s="81" t="s">
        <v>25</v>
      </c>
      <c r="C19" s="30"/>
      <c r="D19" s="30"/>
      <c r="E19" s="22"/>
      <c r="F19" s="22"/>
      <c r="G19" s="8"/>
      <c r="H19" s="8"/>
      <c r="I19" s="16"/>
      <c r="J19" s="35" t="s">
        <v>58</v>
      </c>
      <c r="K19" s="36"/>
      <c r="L19" s="36"/>
      <c r="M19" s="36"/>
      <c r="N19" s="80" t="str">
        <f>IF(AND(O19&gt;0,O23&lt;0),"Geen korting","")</f>
        <v/>
      </c>
      <c r="O19" s="83">
        <f>+Blad2!K11</f>
        <v>0</v>
      </c>
      <c r="P19" s="84"/>
    </row>
    <row r="20" spans="1:16" ht="20" customHeight="1" x14ac:dyDescent="0.2">
      <c r="B20" s="21" t="s">
        <v>22</v>
      </c>
      <c r="C20" s="32"/>
      <c r="D20" s="32"/>
      <c r="E20" s="8"/>
      <c r="F20" s="8"/>
      <c r="G20" s="8"/>
      <c r="H20" s="8"/>
      <c r="I20" s="16"/>
      <c r="J20" s="35" t="s">
        <v>8</v>
      </c>
      <c r="K20" s="36"/>
      <c r="L20" s="36"/>
      <c r="M20" s="37"/>
      <c r="N20" s="80"/>
      <c r="O20" s="125">
        <f>+Blad2!I12</f>
        <v>0</v>
      </c>
      <c r="P20" s="86"/>
    </row>
    <row r="21" spans="1:16" ht="20" customHeight="1" x14ac:dyDescent="0.25">
      <c r="B21" s="21" t="s">
        <v>30</v>
      </c>
      <c r="C21" s="28"/>
      <c r="D21" s="28"/>
      <c r="E21" s="8"/>
      <c r="F21" s="8"/>
      <c r="G21" s="8"/>
      <c r="H21" s="8"/>
      <c r="I21" s="16"/>
      <c r="J21" s="8"/>
      <c r="K21" s="36"/>
      <c r="L21" s="36"/>
      <c r="M21" s="37"/>
      <c r="N21" s="38"/>
      <c r="O21" s="123">
        <f>SUM(O18:P20)</f>
        <v>0</v>
      </c>
      <c r="P21" s="124"/>
    </row>
    <row r="22" spans="1:16" ht="20" customHeight="1" x14ac:dyDescent="0.25">
      <c r="B22" s="21" t="s">
        <v>29</v>
      </c>
      <c r="C22" s="28"/>
      <c r="D22" s="28"/>
      <c r="E22" s="8"/>
      <c r="F22" s="8"/>
      <c r="G22" s="8"/>
      <c r="H22" s="8"/>
      <c r="I22" s="16"/>
      <c r="J22" s="8"/>
      <c r="K22" s="36"/>
      <c r="L22" s="36"/>
      <c r="M22" s="37"/>
      <c r="N22" s="38"/>
      <c r="O22" s="72"/>
      <c r="P22" s="74"/>
    </row>
    <row r="23" spans="1:16" ht="20" customHeight="1" x14ac:dyDescent="0.2">
      <c r="B23" s="113" t="s">
        <v>26</v>
      </c>
      <c r="C23" s="30"/>
      <c r="D23" s="30"/>
      <c r="E23" s="22"/>
      <c r="F23" s="22"/>
      <c r="G23" s="20"/>
      <c r="H23" s="8"/>
      <c r="I23" s="16"/>
      <c r="J23" s="119" t="str">
        <f>IF(SUM(E5:I5)&gt;9," Korting voor maxiketens",VLOOKUP(SUM(E5:I5),Blad2!A38:C48,3,FALSE))</f>
        <v xml:space="preserve"> Geen korting</v>
      </c>
      <c r="K23" s="120"/>
      <c r="L23" s="61"/>
      <c r="M23" s="62">
        <f>IF(SUM(E5:I5)&gt;9,0.65,VLOOKUP(SUM(E5:I5),Blad2!A38:B48,2,FALSE))</f>
        <v>0</v>
      </c>
      <c r="N23" s="79"/>
      <c r="O23" s="85">
        <f>-(O21-O19)*M23</f>
        <v>0</v>
      </c>
      <c r="P23" s="86"/>
    </row>
    <row r="24" spans="1:16" ht="20" customHeight="1" x14ac:dyDescent="0.2">
      <c r="B24" s="114"/>
      <c r="C24" s="30"/>
      <c r="D24" s="30"/>
      <c r="E24" s="22"/>
      <c r="F24" s="22"/>
      <c r="G24" s="20"/>
      <c r="H24" s="8"/>
      <c r="I24" s="16"/>
      <c r="J24" s="56" t="s">
        <v>15</v>
      </c>
      <c r="K24" s="57"/>
      <c r="L24" s="57"/>
      <c r="M24" s="57"/>
      <c r="N24" s="57"/>
      <c r="O24" s="87">
        <f>+O21+O23</f>
        <v>0</v>
      </c>
      <c r="P24" s="88"/>
    </row>
    <row r="25" spans="1:16" ht="20" customHeight="1" x14ac:dyDescent="0.2">
      <c r="B25" s="21" t="s">
        <v>32</v>
      </c>
      <c r="C25" s="30"/>
      <c r="D25" s="30"/>
      <c r="E25" s="22"/>
      <c r="F25" s="22"/>
      <c r="G25" s="20"/>
      <c r="H25" s="8"/>
      <c r="I25" s="16"/>
      <c r="J25" s="49"/>
      <c r="K25" s="48"/>
      <c r="L25" s="39"/>
      <c r="M25" s="39"/>
      <c r="N25" s="40"/>
      <c r="O25" s="73"/>
      <c r="P25" s="74"/>
    </row>
    <row r="26" spans="1:16" ht="20" customHeight="1" x14ac:dyDescent="0.2">
      <c r="B26" s="21" t="s">
        <v>27</v>
      </c>
      <c r="C26" s="33"/>
      <c r="D26" s="33"/>
      <c r="E26" s="33"/>
      <c r="F26" s="33"/>
      <c r="G26" s="33"/>
      <c r="H26" s="33"/>
      <c r="I26" s="16"/>
      <c r="J26" s="68" t="s">
        <v>16</v>
      </c>
      <c r="K26" s="64"/>
      <c r="L26" s="64"/>
      <c r="M26" s="65">
        <f>IF(OR(N6=0,C5&gt;0),0,IF(N6-D5=0,0,1))</f>
        <v>0</v>
      </c>
      <c r="N26" s="66"/>
      <c r="O26" s="89">
        <f>IF(C5="",M26*205,0)</f>
        <v>0</v>
      </c>
      <c r="P26" s="90"/>
    </row>
    <row r="27" spans="1:16" ht="20" customHeight="1" x14ac:dyDescent="0.25">
      <c r="B27" s="27"/>
      <c r="C27" s="33"/>
      <c r="D27" s="33"/>
      <c r="E27" s="8"/>
      <c r="F27" s="8"/>
      <c r="G27" s="8"/>
      <c r="H27" s="8"/>
      <c r="I27" s="16"/>
      <c r="J27" s="63" t="s">
        <v>17</v>
      </c>
      <c r="K27" s="61"/>
      <c r="L27" s="61"/>
      <c r="M27" s="75">
        <f>IF(OR(N6=0,C5&gt;0),0,IF(OR(D5&gt;0),N6-D5-M26,N6-M26))</f>
        <v>0</v>
      </c>
      <c r="N27" s="67"/>
      <c r="O27" s="91">
        <f>IF(C5="",M27*102.5,0)</f>
        <v>0</v>
      </c>
      <c r="P27" s="86"/>
    </row>
    <row r="28" spans="1:16" ht="20" customHeight="1" x14ac:dyDescent="0.25">
      <c r="B28" s="76"/>
      <c r="C28" s="33"/>
      <c r="D28" s="33"/>
      <c r="E28" s="8"/>
      <c r="F28" s="8"/>
      <c r="G28" s="8"/>
      <c r="H28" s="8"/>
      <c r="I28" s="16"/>
      <c r="J28" s="56" t="s">
        <v>18</v>
      </c>
      <c r="K28" s="56"/>
      <c r="L28" s="56"/>
      <c r="M28" s="56"/>
      <c r="N28" s="56"/>
      <c r="O28" s="87">
        <f>SUM(O26:O27)</f>
        <v>0</v>
      </c>
      <c r="P28" s="88"/>
    </row>
    <row r="29" spans="1:16" ht="20" customHeight="1" x14ac:dyDescent="0.25">
      <c r="B29" s="76" t="s">
        <v>44</v>
      </c>
      <c r="C29" s="76"/>
      <c r="D29" s="76"/>
      <c r="E29" s="82"/>
      <c r="F29" s="82"/>
      <c r="G29" s="8"/>
      <c r="H29" s="8"/>
      <c r="I29" s="16"/>
      <c r="J29" s="49"/>
      <c r="K29" s="60"/>
      <c r="L29" s="60"/>
      <c r="M29" s="60"/>
      <c r="N29" s="60"/>
      <c r="O29" s="60"/>
      <c r="P29" s="74"/>
    </row>
    <row r="30" spans="1:16" customFormat="1" ht="20" customHeight="1" x14ac:dyDescent="0.25">
      <c r="A30" s="1"/>
      <c r="B30" s="27"/>
      <c r="C30" s="28"/>
      <c r="D30" s="28"/>
      <c r="E30" s="28"/>
      <c r="F30" s="28"/>
      <c r="G30" s="8"/>
      <c r="H30" s="8"/>
      <c r="I30" s="16"/>
      <c r="J30" s="105" t="s">
        <v>45</v>
      </c>
      <c r="K30" s="106"/>
      <c r="L30" s="106"/>
      <c r="M30" s="106"/>
      <c r="N30" s="126">
        <f>+O28+O24</f>
        <v>0</v>
      </c>
      <c r="O30" s="126"/>
      <c r="P30" s="88"/>
    </row>
    <row r="31" spans="1:16" customFormat="1" ht="20" customHeight="1" x14ac:dyDescent="0.2">
      <c r="A31" s="1"/>
      <c r="B31" s="55"/>
      <c r="C31" s="6"/>
      <c r="D31" s="6"/>
      <c r="E31" s="6"/>
      <c r="F31" s="6"/>
      <c r="G31" s="6"/>
      <c r="H31" s="6"/>
      <c r="I31" s="18"/>
      <c r="J31" s="107"/>
      <c r="K31" s="108"/>
      <c r="L31" s="108"/>
      <c r="M31" s="108"/>
      <c r="N31" s="127"/>
      <c r="O31" s="127"/>
      <c r="P31" s="128"/>
    </row>
    <row r="32" spans="1:16" customFormat="1" ht="13" hidden="1" customHeight="1" x14ac:dyDescent="0.2">
      <c r="A32" s="1"/>
      <c r="B32" s="17"/>
      <c r="C32" s="34"/>
      <c r="D32" s="34"/>
      <c r="E32" s="6"/>
      <c r="F32" s="6"/>
      <c r="G32" s="6"/>
      <c r="H32" s="6"/>
      <c r="I32" s="18"/>
      <c r="J32" s="8"/>
      <c r="K32" s="12"/>
      <c r="L32" s="11"/>
      <c r="M32" s="10"/>
      <c r="N32" s="11"/>
      <c r="O32" s="13"/>
      <c r="P32" s="70"/>
    </row>
  </sheetData>
  <sheetProtection algorithmName="SHA-512" hashValue="Mz0kqPANgeXMYbpzbZhjUPJA0noKkl6OCyhEOOxyShJU+/5OrMgAov9ohP45/vwQSjPrdguVldfLy7cOnPFz8A==" saltValue="/piIwaejXhcKNrRK7WJRHQ==" spinCount="100000" sheet="1" selectLockedCells="1"/>
  <mergeCells count="28">
    <mergeCell ref="J30:M31"/>
    <mergeCell ref="B2:B3"/>
    <mergeCell ref="C2:I2"/>
    <mergeCell ref="B23:B24"/>
    <mergeCell ref="B10:C11"/>
    <mergeCell ref="C3:D3"/>
    <mergeCell ref="E3:I3"/>
    <mergeCell ref="J23:K23"/>
    <mergeCell ref="K9:O15"/>
    <mergeCell ref="O18:P18"/>
    <mergeCell ref="O20:P20"/>
    <mergeCell ref="O21:P21"/>
    <mergeCell ref="N30:P31"/>
    <mergeCell ref="P8:P15"/>
    <mergeCell ref="J16:P17"/>
    <mergeCell ref="N2:P3"/>
    <mergeCell ref="N4:P5"/>
    <mergeCell ref="N6:P7"/>
    <mergeCell ref="J8:O8"/>
    <mergeCell ref="J2:M3"/>
    <mergeCell ref="J4:M5"/>
    <mergeCell ref="J6:M7"/>
    <mergeCell ref="O19:P19"/>
    <mergeCell ref="O23:P23"/>
    <mergeCell ref="O24:P24"/>
    <mergeCell ref="O26:P26"/>
    <mergeCell ref="O28:P28"/>
    <mergeCell ref="O27:P27"/>
  </mergeCells>
  <phoneticPr fontId="34" type="noConversion"/>
  <conditionalFormatting sqref="C2:I2">
    <cfRule type="cellIs" dxfId="0" priority="6" operator="notEqual">
      <formula>""</formula>
    </cfRule>
  </conditionalFormatting>
  <dataValidations count="2">
    <dataValidation type="whole" errorStyle="warning" allowBlank="1" showErrorMessage="1" error="Dit is geen juiste invoer" prompt="U kunt hier het aantal vestigingen invoeren." sqref="C5" xr:uid="{5DC83402-35FA-C14A-BAF5-41D733833E7B}">
      <formula1>0</formula1>
      <formula2>1</formula2>
    </dataValidation>
    <dataValidation type="whole" allowBlank="1" showInputMessage="1" showErrorMessage="1" error="Dit is geen juiste invoer" prompt="U kunt hier het aantal centra ingeven." sqref="D5:I5" xr:uid="{0ABF19B2-82FB-B043-98B4-DC80BD294C45}">
      <formula1>0</formula1>
      <formula2>100</formula2>
    </dataValidation>
  </dataValidations>
  <pageMargins left="0.25" right="0.25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2:P151"/>
  <sheetViews>
    <sheetView workbookViewId="0">
      <selection activeCell="AB6" sqref="AB6"/>
    </sheetView>
  </sheetViews>
  <sheetFormatPr baseColWidth="10" defaultColWidth="8.83203125" defaultRowHeight="15" x14ac:dyDescent="0.2"/>
  <cols>
    <col min="1" max="1" width="31.33203125" customWidth="1"/>
    <col min="2" max="2" width="13.83203125" customWidth="1"/>
    <col min="3" max="3" width="23.6640625" customWidth="1"/>
    <col min="4" max="4" width="18.83203125" customWidth="1"/>
    <col min="5" max="5" width="12" customWidth="1"/>
    <col min="7" max="7" width="10.83203125" customWidth="1"/>
    <col min="8" max="8" width="11.1640625" customWidth="1"/>
    <col min="9" max="9" width="11" customWidth="1"/>
    <col min="10" max="10" width="10.83203125" customWidth="1"/>
  </cols>
  <sheetData>
    <row r="2" spans="1:16" x14ac:dyDescent="0.2">
      <c r="A2" s="2" t="s">
        <v>4</v>
      </c>
      <c r="B2" s="2"/>
      <c r="C2" s="2"/>
      <c r="D2" s="2" t="s">
        <v>63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">
      <c r="A3" s="2"/>
      <c r="B3" s="2"/>
      <c r="C3" s="2"/>
      <c r="D3" s="2" t="s">
        <v>42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">
      <c r="A4" s="2"/>
      <c r="B4" s="2"/>
      <c r="C4" s="2"/>
      <c r="D4" s="2" t="s">
        <v>40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">
      <c r="A5" s="2"/>
      <c r="B5" s="2"/>
      <c r="C5" s="2"/>
      <c r="D5" s="2" t="s">
        <v>41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2"/>
      <c r="B6" s="2"/>
      <c r="C6" s="2"/>
      <c r="D6" s="2" t="s">
        <v>43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"/>
      <c r="B7" s="2"/>
      <c r="C7" s="2"/>
      <c r="D7" s="2" t="s">
        <v>38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"/>
      <c r="B8" s="2"/>
      <c r="C8" s="2"/>
      <c r="D8" s="2" t="s">
        <v>46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">
      <c r="A9" s="2"/>
      <c r="B9" s="2"/>
      <c r="C9" s="2"/>
      <c r="D9" s="2" t="s">
        <v>47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1" spans="1:16" x14ac:dyDescent="0.2">
      <c r="A11" s="2" t="s">
        <v>10</v>
      </c>
      <c r="B11" s="2">
        <f>+'NL Actief'!C5*'NL Actief'!C6</f>
        <v>0</v>
      </c>
      <c r="C11" s="2">
        <f>+'NL Actief'!D5*'NL Actief'!D6</f>
        <v>0</v>
      </c>
      <c r="D11" s="2">
        <f>+'NL Actief'!E5*'NL Actief'!E6</f>
        <v>0</v>
      </c>
      <c r="E11" s="2">
        <f>+'NL Actief'!F5*'NL Actief'!F6</f>
        <v>0</v>
      </c>
      <c r="F11" s="2">
        <f>+'NL Actief'!G5*'NL Actief'!G6</f>
        <v>0</v>
      </c>
      <c r="G11" s="2">
        <f>+'NL Actief'!H5*'NL Actief'!H6</f>
        <v>0</v>
      </c>
      <c r="H11" s="2">
        <f>+'NL Actief'!I5*'NL Actief'!I6</f>
        <v>0</v>
      </c>
      <c r="I11" s="2">
        <f>SUM(B11:H11)</f>
        <v>0</v>
      </c>
      <c r="J11">
        <f>SUM(D11:H11)</f>
        <v>0</v>
      </c>
      <c r="K11">
        <f>SUM(B11:C11)</f>
        <v>0</v>
      </c>
    </row>
    <row r="12" spans="1:16" x14ac:dyDescent="0.2">
      <c r="A12" s="2"/>
      <c r="B12" s="2">
        <f>+'NL Actief'!C5*'NL Actief'!C7</f>
        <v>0</v>
      </c>
      <c r="C12" s="2"/>
      <c r="D12" s="2">
        <f>+'NL Actief'!E5*'NL Actief'!E7</f>
        <v>0</v>
      </c>
      <c r="E12" s="2">
        <f>+'NL Actief'!F5*'NL Actief'!F7</f>
        <v>0</v>
      </c>
      <c r="F12" s="2">
        <f>+'NL Actief'!G5*'NL Actief'!G7</f>
        <v>0</v>
      </c>
      <c r="G12" s="2">
        <f>+'NL Actief'!H5*'NL Actief'!H7</f>
        <v>0</v>
      </c>
      <c r="H12" s="2">
        <f>+'NL Actief'!I5*'NL Actief'!I7</f>
        <v>0</v>
      </c>
      <c r="I12" s="2">
        <f>SUM(B12:H12)</f>
        <v>0</v>
      </c>
      <c r="J12">
        <f>SUM(D12:H12)</f>
        <v>0</v>
      </c>
    </row>
    <row r="14" spans="1:16" x14ac:dyDescent="0.2">
      <c r="A14" s="2" t="s">
        <v>12</v>
      </c>
      <c r="B14" s="2"/>
      <c r="C14" s="2"/>
      <c r="D14" s="2">
        <f>IF('NL Actief'!I5=1,'NL Actief'!I7,0)</f>
        <v>0</v>
      </c>
      <c r="E14" s="2"/>
    </row>
    <row r="15" spans="1:16" x14ac:dyDescent="0.2">
      <c r="A15" s="2" t="s">
        <v>11</v>
      </c>
      <c r="B15" s="2"/>
      <c r="C15" s="2"/>
      <c r="D15" s="2">
        <f>IF(AND(D14=0,'NL Actief'!H5=1),'NL Actief'!H7,)</f>
        <v>0</v>
      </c>
      <c r="E15" s="2"/>
    </row>
    <row r="16" spans="1:16" x14ac:dyDescent="0.2">
      <c r="A16" s="2"/>
      <c r="B16" s="2"/>
      <c r="C16" s="2"/>
      <c r="D16" s="2">
        <f>IF(AND(D15+D14=0,'NL Actief'!G5=1),'NL Actief'!G7,0)</f>
        <v>0</v>
      </c>
      <c r="E16" s="2"/>
    </row>
    <row r="17" spans="1:12" x14ac:dyDescent="0.2">
      <c r="A17" s="2"/>
      <c r="B17" s="2"/>
      <c r="C17" s="2"/>
      <c r="D17" s="2">
        <f>IF(AND(D16+D15+D13=0,'NL Actief'!F5=1),'NL Actief'!F7,0)</f>
        <v>0</v>
      </c>
      <c r="E17" s="2"/>
    </row>
    <row r="18" spans="1:12" x14ac:dyDescent="0.2">
      <c r="A18" s="2"/>
      <c r="B18" s="2"/>
      <c r="C18" s="2"/>
      <c r="D18" s="2">
        <f>IF(AND(D17+D16+D15+D14+D13=0,'NL Actief'!E5=1),'NL Actief'!E7,0)</f>
        <v>0</v>
      </c>
      <c r="E18" s="2"/>
    </row>
    <row r="19" spans="1:12" x14ac:dyDescent="0.2">
      <c r="A19" s="2"/>
      <c r="B19" s="2"/>
      <c r="C19" s="2"/>
      <c r="D19" s="2">
        <v>431</v>
      </c>
      <c r="E19" s="2">
        <f>SUM(D14:D18)</f>
        <v>0</v>
      </c>
    </row>
    <row r="22" spans="1:12" x14ac:dyDescent="0.2">
      <c r="A22" s="2" t="s">
        <v>13</v>
      </c>
      <c r="B22" s="2"/>
      <c r="C22" s="2"/>
      <c r="D22" s="2"/>
    </row>
    <row r="23" spans="1:12" x14ac:dyDescent="0.2">
      <c r="A23" s="2" t="s">
        <v>48</v>
      </c>
      <c r="B23" s="2"/>
      <c r="C23" s="2"/>
      <c r="D23" s="3">
        <v>0.25</v>
      </c>
    </row>
    <row r="24" spans="1:12" x14ac:dyDescent="0.2">
      <c r="A24" s="2" t="s">
        <v>49</v>
      </c>
      <c r="B24" s="2"/>
      <c r="C24" s="2"/>
      <c r="D24" s="3">
        <v>0.45</v>
      </c>
    </row>
    <row r="25" spans="1:12" x14ac:dyDescent="0.2">
      <c r="A25" s="2" t="s">
        <v>50</v>
      </c>
      <c r="B25" s="2"/>
      <c r="C25" s="2"/>
      <c r="D25" s="3">
        <v>0.65</v>
      </c>
      <c r="L25" s="78" t="str">
        <f>IF(AND(N6=0,C5=""),"",IF(AND(D5=1,SUM(D5:I5)=1),Blad2!D9,IF(AND(C5=1,SUM(D5:I5)=0),Blad2!D8,IF(AND(C5&gt;0,N6&gt;0),Blad2!D7,IF(AND(E5=1,N6=1),Blad2!D3,IF(N6=0,Blad2!D7,IF(N6=2,Blad2!D4,IF(N6&lt;3,Blad2!D2,IF(AND(N6&gt;2,N6&lt;10),Blad2!D5,Blad2!D6)))))))))</f>
        <v/>
      </c>
    </row>
    <row r="26" spans="1:12" x14ac:dyDescent="0.2">
      <c r="A26" s="2"/>
      <c r="B26" s="2"/>
      <c r="C26" s="2"/>
      <c r="D26" s="3"/>
    </row>
    <row r="27" spans="1:12" x14ac:dyDescent="0.2">
      <c r="A27" s="2"/>
      <c r="B27" s="2"/>
      <c r="C27" s="2"/>
      <c r="D27" s="3"/>
    </row>
    <row r="30" spans="1:12" x14ac:dyDescent="0.2">
      <c r="A30" s="2" t="s">
        <v>14</v>
      </c>
      <c r="B30" s="2"/>
      <c r="C30" s="2"/>
      <c r="D30" s="2"/>
    </row>
    <row r="31" spans="1:12" x14ac:dyDescent="0.2">
      <c r="A31" s="2" t="s">
        <v>9</v>
      </c>
      <c r="B31" s="2"/>
      <c r="C31" s="2"/>
      <c r="D31" s="3">
        <v>0.25</v>
      </c>
    </row>
    <row r="32" spans="1:12" x14ac:dyDescent="0.2">
      <c r="A32" s="2" t="s">
        <v>5</v>
      </c>
      <c r="B32" s="2"/>
      <c r="C32" s="2"/>
      <c r="D32" s="3">
        <v>0.45</v>
      </c>
    </row>
    <row r="33" spans="1:4" x14ac:dyDescent="0.2">
      <c r="A33" s="2" t="s">
        <v>6</v>
      </c>
      <c r="B33" s="2"/>
      <c r="C33" s="2"/>
      <c r="D33" s="3">
        <v>0.65</v>
      </c>
    </row>
    <row r="34" spans="1:4" x14ac:dyDescent="0.2">
      <c r="A34" s="2"/>
      <c r="B34" s="2"/>
      <c r="C34" s="2"/>
      <c r="D34" s="3"/>
    </row>
    <row r="35" spans="1:4" x14ac:dyDescent="0.2">
      <c r="A35" s="2"/>
      <c r="B35" s="2"/>
      <c r="C35" s="2"/>
      <c r="D35" s="3"/>
    </row>
    <row r="38" spans="1:4" x14ac:dyDescent="0.2">
      <c r="A38">
        <v>0</v>
      </c>
      <c r="B38" s="77">
        <v>0</v>
      </c>
      <c r="C38" t="s">
        <v>51</v>
      </c>
    </row>
    <row r="39" spans="1:4" x14ac:dyDescent="0.2">
      <c r="A39">
        <v>1</v>
      </c>
      <c r="B39" s="77">
        <v>0</v>
      </c>
      <c r="C39" t="s">
        <v>51</v>
      </c>
      <c r="D39" s="2" t="s">
        <v>63</v>
      </c>
    </row>
    <row r="40" spans="1:4" x14ac:dyDescent="0.2">
      <c r="A40">
        <v>2</v>
      </c>
      <c r="B40" s="77">
        <v>0.25</v>
      </c>
      <c r="C40" t="s">
        <v>52</v>
      </c>
      <c r="D40" s="2" t="s">
        <v>55</v>
      </c>
    </row>
    <row r="41" spans="1:4" x14ac:dyDescent="0.2">
      <c r="A41">
        <v>3</v>
      </c>
      <c r="B41" s="77">
        <v>0.45</v>
      </c>
      <c r="C41" t="s">
        <v>53</v>
      </c>
      <c r="D41" s="2" t="s">
        <v>56</v>
      </c>
    </row>
    <row r="42" spans="1:4" x14ac:dyDescent="0.2">
      <c r="A42">
        <v>4</v>
      </c>
      <c r="B42" s="77">
        <v>0.45</v>
      </c>
      <c r="C42" t="s">
        <v>53</v>
      </c>
      <c r="D42" s="2" t="s">
        <v>56</v>
      </c>
    </row>
    <row r="43" spans="1:4" x14ac:dyDescent="0.2">
      <c r="A43">
        <v>5</v>
      </c>
      <c r="B43" s="77">
        <v>0.45</v>
      </c>
      <c r="C43" t="s">
        <v>53</v>
      </c>
      <c r="D43" s="2" t="s">
        <v>56</v>
      </c>
    </row>
    <row r="44" spans="1:4" x14ac:dyDescent="0.2">
      <c r="A44">
        <v>6</v>
      </c>
      <c r="B44" s="77">
        <v>0.45</v>
      </c>
      <c r="C44" t="s">
        <v>53</v>
      </c>
      <c r="D44" s="2" t="s">
        <v>56</v>
      </c>
    </row>
    <row r="45" spans="1:4" x14ac:dyDescent="0.2">
      <c r="A45">
        <v>7</v>
      </c>
      <c r="B45" s="77">
        <v>0.45</v>
      </c>
      <c r="C45" t="s">
        <v>53</v>
      </c>
      <c r="D45" s="2" t="s">
        <v>56</v>
      </c>
    </row>
    <row r="46" spans="1:4" x14ac:dyDescent="0.2">
      <c r="A46">
        <v>8</v>
      </c>
      <c r="B46" s="77">
        <v>0.45</v>
      </c>
      <c r="C46" t="s">
        <v>53</v>
      </c>
      <c r="D46" s="2" t="s">
        <v>56</v>
      </c>
    </row>
    <row r="47" spans="1:4" x14ac:dyDescent="0.2">
      <c r="A47">
        <v>9</v>
      </c>
      <c r="B47" s="77">
        <v>0.45</v>
      </c>
      <c r="C47" t="s">
        <v>53</v>
      </c>
      <c r="D47" s="2" t="s">
        <v>56</v>
      </c>
    </row>
    <row r="48" spans="1:4" x14ac:dyDescent="0.2">
      <c r="A48">
        <v>10</v>
      </c>
      <c r="B48" s="77">
        <v>0.65</v>
      </c>
      <c r="C48" t="s">
        <v>54</v>
      </c>
      <c r="D48" s="2" t="s">
        <v>57</v>
      </c>
    </row>
    <row r="49" spans="1:4" x14ac:dyDescent="0.2">
      <c r="B49" s="77"/>
    </row>
    <row r="51" spans="1:4" x14ac:dyDescent="0.2">
      <c r="A51">
        <v>0</v>
      </c>
      <c r="B51" s="77">
        <v>0</v>
      </c>
      <c r="C51" t="s">
        <v>51</v>
      </c>
    </row>
    <row r="52" spans="1:4" x14ac:dyDescent="0.2">
      <c r="A52">
        <v>1</v>
      </c>
      <c r="B52" s="77">
        <v>0</v>
      </c>
      <c r="C52" t="s">
        <v>51</v>
      </c>
      <c r="D52" s="2" t="s">
        <v>59</v>
      </c>
    </row>
    <row r="53" spans="1:4" x14ac:dyDescent="0.2">
      <c r="A53">
        <v>2</v>
      </c>
      <c r="B53" s="77">
        <v>0.25</v>
      </c>
      <c r="C53" t="s">
        <v>52</v>
      </c>
      <c r="D53" s="2" t="s">
        <v>60</v>
      </c>
    </row>
    <row r="54" spans="1:4" x14ac:dyDescent="0.2">
      <c r="A54">
        <v>3</v>
      </c>
      <c r="B54" s="77">
        <v>0.45</v>
      </c>
      <c r="C54" t="s">
        <v>53</v>
      </c>
      <c r="D54" s="2" t="s">
        <v>61</v>
      </c>
    </row>
    <row r="55" spans="1:4" x14ac:dyDescent="0.2">
      <c r="A55">
        <v>4</v>
      </c>
      <c r="B55" s="77">
        <v>0.45</v>
      </c>
      <c r="C55" t="s">
        <v>53</v>
      </c>
      <c r="D55" s="2" t="s">
        <v>61</v>
      </c>
    </row>
    <row r="56" spans="1:4" x14ac:dyDescent="0.2">
      <c r="A56">
        <v>5</v>
      </c>
      <c r="B56" s="77">
        <v>0.45</v>
      </c>
      <c r="C56" t="s">
        <v>53</v>
      </c>
      <c r="D56" s="2" t="s">
        <v>61</v>
      </c>
    </row>
    <row r="57" spans="1:4" x14ac:dyDescent="0.2">
      <c r="A57">
        <v>6</v>
      </c>
      <c r="B57" s="77">
        <v>0.45</v>
      </c>
      <c r="C57" t="s">
        <v>53</v>
      </c>
      <c r="D57" s="2" t="s">
        <v>61</v>
      </c>
    </row>
    <row r="58" spans="1:4" x14ac:dyDescent="0.2">
      <c r="A58">
        <v>7</v>
      </c>
      <c r="B58" s="77">
        <v>0.45</v>
      </c>
      <c r="C58" t="s">
        <v>53</v>
      </c>
      <c r="D58" s="2" t="s">
        <v>61</v>
      </c>
    </row>
    <row r="59" spans="1:4" x14ac:dyDescent="0.2">
      <c r="A59">
        <v>8</v>
      </c>
      <c r="B59" s="77">
        <v>0.45</v>
      </c>
      <c r="C59" t="s">
        <v>53</v>
      </c>
      <c r="D59" s="2" t="s">
        <v>61</v>
      </c>
    </row>
    <row r="60" spans="1:4" x14ac:dyDescent="0.2">
      <c r="A60">
        <v>9</v>
      </c>
      <c r="B60" s="77">
        <v>0.45</v>
      </c>
      <c r="C60" t="s">
        <v>53</v>
      </c>
      <c r="D60" s="2" t="s">
        <v>61</v>
      </c>
    </row>
    <row r="61" spans="1:4" x14ac:dyDescent="0.2">
      <c r="A61">
        <v>10</v>
      </c>
      <c r="B61" s="77">
        <v>0.65</v>
      </c>
      <c r="C61" t="s">
        <v>54</v>
      </c>
      <c r="D61" s="2" t="s">
        <v>62</v>
      </c>
    </row>
    <row r="62" spans="1:4" x14ac:dyDescent="0.2">
      <c r="A62">
        <v>11</v>
      </c>
      <c r="B62" s="77">
        <v>0.65</v>
      </c>
      <c r="C62" t="s">
        <v>54</v>
      </c>
      <c r="D62" s="2" t="s">
        <v>62</v>
      </c>
    </row>
    <row r="63" spans="1:4" x14ac:dyDescent="0.2">
      <c r="A63">
        <v>12</v>
      </c>
      <c r="B63" s="77">
        <v>0.65</v>
      </c>
      <c r="C63" t="s">
        <v>54</v>
      </c>
      <c r="D63" s="2" t="s">
        <v>62</v>
      </c>
    </row>
    <row r="64" spans="1:4" x14ac:dyDescent="0.2">
      <c r="A64">
        <v>13</v>
      </c>
      <c r="B64" s="77">
        <v>0.65</v>
      </c>
      <c r="C64" t="s">
        <v>54</v>
      </c>
      <c r="D64" s="2" t="s">
        <v>62</v>
      </c>
    </row>
    <row r="65" spans="1:4" x14ac:dyDescent="0.2">
      <c r="A65">
        <v>14</v>
      </c>
      <c r="B65" s="77">
        <v>0.65</v>
      </c>
      <c r="C65" t="s">
        <v>54</v>
      </c>
      <c r="D65" s="2" t="s">
        <v>62</v>
      </c>
    </row>
    <row r="66" spans="1:4" x14ac:dyDescent="0.2">
      <c r="A66">
        <v>15</v>
      </c>
      <c r="B66" s="77">
        <v>0.65</v>
      </c>
      <c r="C66" t="s">
        <v>54</v>
      </c>
      <c r="D66" s="2" t="s">
        <v>62</v>
      </c>
    </row>
    <row r="67" spans="1:4" x14ac:dyDescent="0.2">
      <c r="A67">
        <v>16</v>
      </c>
      <c r="B67" s="77">
        <v>0.65</v>
      </c>
      <c r="C67" t="s">
        <v>54</v>
      </c>
      <c r="D67" s="2" t="s">
        <v>62</v>
      </c>
    </row>
    <row r="68" spans="1:4" x14ac:dyDescent="0.2">
      <c r="A68">
        <v>17</v>
      </c>
      <c r="B68" s="77">
        <v>0.65</v>
      </c>
      <c r="C68" t="s">
        <v>54</v>
      </c>
      <c r="D68" s="2" t="s">
        <v>62</v>
      </c>
    </row>
    <row r="69" spans="1:4" x14ac:dyDescent="0.2">
      <c r="A69">
        <v>18</v>
      </c>
      <c r="B69" s="77">
        <v>0.65</v>
      </c>
      <c r="C69" t="s">
        <v>54</v>
      </c>
      <c r="D69" s="2" t="s">
        <v>62</v>
      </c>
    </row>
    <row r="70" spans="1:4" x14ac:dyDescent="0.2">
      <c r="A70">
        <v>19</v>
      </c>
      <c r="B70" s="77">
        <v>0.65</v>
      </c>
      <c r="C70" t="s">
        <v>54</v>
      </c>
      <c r="D70" s="2" t="s">
        <v>62</v>
      </c>
    </row>
    <row r="71" spans="1:4" x14ac:dyDescent="0.2">
      <c r="A71">
        <v>20</v>
      </c>
      <c r="B71" s="77">
        <v>0.65</v>
      </c>
      <c r="C71" t="s">
        <v>54</v>
      </c>
      <c r="D71" s="2" t="s">
        <v>62</v>
      </c>
    </row>
    <row r="72" spans="1:4" x14ac:dyDescent="0.2">
      <c r="A72">
        <v>21</v>
      </c>
      <c r="B72" s="77">
        <v>0.65</v>
      </c>
      <c r="C72" t="s">
        <v>54</v>
      </c>
      <c r="D72" s="2" t="s">
        <v>62</v>
      </c>
    </row>
    <row r="73" spans="1:4" x14ac:dyDescent="0.2">
      <c r="A73">
        <v>22</v>
      </c>
      <c r="B73" s="77">
        <v>0.65</v>
      </c>
      <c r="C73" t="s">
        <v>54</v>
      </c>
      <c r="D73" s="2" t="s">
        <v>62</v>
      </c>
    </row>
    <row r="74" spans="1:4" x14ac:dyDescent="0.2">
      <c r="A74">
        <v>23</v>
      </c>
      <c r="B74" s="77">
        <v>0.65</v>
      </c>
      <c r="C74" t="s">
        <v>54</v>
      </c>
      <c r="D74" s="2" t="s">
        <v>62</v>
      </c>
    </row>
    <row r="75" spans="1:4" x14ac:dyDescent="0.2">
      <c r="A75">
        <v>24</v>
      </c>
      <c r="B75" s="77">
        <v>0.65</v>
      </c>
      <c r="C75" t="s">
        <v>54</v>
      </c>
      <c r="D75" s="2" t="s">
        <v>62</v>
      </c>
    </row>
    <row r="76" spans="1:4" x14ac:dyDescent="0.2">
      <c r="A76">
        <v>25</v>
      </c>
      <c r="B76" s="77">
        <v>0.65</v>
      </c>
      <c r="C76" t="s">
        <v>54</v>
      </c>
      <c r="D76" s="2" t="s">
        <v>62</v>
      </c>
    </row>
    <row r="77" spans="1:4" x14ac:dyDescent="0.2">
      <c r="A77">
        <v>26</v>
      </c>
      <c r="B77" s="77">
        <v>0.65</v>
      </c>
      <c r="C77" t="s">
        <v>54</v>
      </c>
      <c r="D77" s="2" t="s">
        <v>62</v>
      </c>
    </row>
    <row r="78" spans="1:4" x14ac:dyDescent="0.2">
      <c r="A78">
        <v>27</v>
      </c>
      <c r="B78" s="77">
        <v>0.65</v>
      </c>
      <c r="C78" t="s">
        <v>54</v>
      </c>
      <c r="D78" s="2" t="s">
        <v>62</v>
      </c>
    </row>
    <row r="79" spans="1:4" x14ac:dyDescent="0.2">
      <c r="A79">
        <v>28</v>
      </c>
      <c r="B79" s="77">
        <v>0.65</v>
      </c>
      <c r="C79" t="s">
        <v>54</v>
      </c>
      <c r="D79" s="2" t="s">
        <v>62</v>
      </c>
    </row>
    <row r="80" spans="1:4" x14ac:dyDescent="0.2">
      <c r="A80">
        <v>29</v>
      </c>
      <c r="B80" s="77">
        <v>0.65</v>
      </c>
      <c r="C80" t="s">
        <v>54</v>
      </c>
      <c r="D80" s="2" t="s">
        <v>62</v>
      </c>
    </row>
    <row r="81" spans="1:4" x14ac:dyDescent="0.2">
      <c r="A81">
        <v>30</v>
      </c>
      <c r="B81" s="77">
        <v>0.65</v>
      </c>
      <c r="C81" t="s">
        <v>54</v>
      </c>
      <c r="D81" s="2" t="s">
        <v>62</v>
      </c>
    </row>
    <row r="82" spans="1:4" x14ac:dyDescent="0.2">
      <c r="A82">
        <v>31</v>
      </c>
      <c r="B82" s="77">
        <v>0.65</v>
      </c>
      <c r="C82" t="s">
        <v>54</v>
      </c>
      <c r="D82" s="2" t="s">
        <v>62</v>
      </c>
    </row>
    <row r="83" spans="1:4" x14ac:dyDescent="0.2">
      <c r="A83">
        <v>32</v>
      </c>
      <c r="B83" s="77">
        <v>0.65</v>
      </c>
      <c r="C83" t="s">
        <v>54</v>
      </c>
      <c r="D83" s="2" t="s">
        <v>62</v>
      </c>
    </row>
    <row r="84" spans="1:4" x14ac:dyDescent="0.2">
      <c r="A84">
        <v>33</v>
      </c>
      <c r="B84" s="77">
        <v>0.65</v>
      </c>
      <c r="C84" t="s">
        <v>54</v>
      </c>
      <c r="D84" s="2" t="s">
        <v>62</v>
      </c>
    </row>
    <row r="85" spans="1:4" x14ac:dyDescent="0.2">
      <c r="A85">
        <v>34</v>
      </c>
      <c r="B85" s="77">
        <v>0.65</v>
      </c>
      <c r="C85" t="s">
        <v>54</v>
      </c>
      <c r="D85" s="2" t="s">
        <v>62</v>
      </c>
    </row>
    <row r="86" spans="1:4" x14ac:dyDescent="0.2">
      <c r="A86">
        <v>35</v>
      </c>
      <c r="B86" s="77">
        <v>0.65</v>
      </c>
      <c r="C86" t="s">
        <v>54</v>
      </c>
      <c r="D86" s="2" t="s">
        <v>62</v>
      </c>
    </row>
    <row r="87" spans="1:4" x14ac:dyDescent="0.2">
      <c r="A87">
        <v>36</v>
      </c>
      <c r="B87" s="77">
        <v>0.65</v>
      </c>
      <c r="C87" t="s">
        <v>54</v>
      </c>
      <c r="D87" s="2" t="s">
        <v>62</v>
      </c>
    </row>
    <row r="88" spans="1:4" x14ac:dyDescent="0.2">
      <c r="A88">
        <v>37</v>
      </c>
      <c r="B88" s="77">
        <v>0.65</v>
      </c>
      <c r="C88" t="s">
        <v>54</v>
      </c>
      <c r="D88" s="2" t="s">
        <v>62</v>
      </c>
    </row>
    <row r="89" spans="1:4" x14ac:dyDescent="0.2">
      <c r="A89">
        <v>38</v>
      </c>
      <c r="B89" s="77">
        <v>0.65</v>
      </c>
      <c r="C89" t="s">
        <v>54</v>
      </c>
      <c r="D89" s="2" t="s">
        <v>62</v>
      </c>
    </row>
    <row r="90" spans="1:4" x14ac:dyDescent="0.2">
      <c r="A90">
        <v>39</v>
      </c>
      <c r="B90" s="77">
        <v>0.65</v>
      </c>
      <c r="C90" t="s">
        <v>54</v>
      </c>
      <c r="D90" s="2" t="s">
        <v>62</v>
      </c>
    </row>
    <row r="91" spans="1:4" x14ac:dyDescent="0.2">
      <c r="A91">
        <v>40</v>
      </c>
      <c r="B91" s="77">
        <v>0.65</v>
      </c>
      <c r="C91" t="s">
        <v>54</v>
      </c>
      <c r="D91" s="2" t="s">
        <v>62</v>
      </c>
    </row>
    <row r="92" spans="1:4" x14ac:dyDescent="0.2">
      <c r="A92">
        <v>41</v>
      </c>
      <c r="B92" s="77">
        <v>0.65</v>
      </c>
      <c r="C92" t="s">
        <v>54</v>
      </c>
      <c r="D92" s="2" t="s">
        <v>62</v>
      </c>
    </row>
    <row r="93" spans="1:4" x14ac:dyDescent="0.2">
      <c r="A93">
        <v>42</v>
      </c>
      <c r="B93" s="77">
        <v>0.65</v>
      </c>
      <c r="C93" t="s">
        <v>54</v>
      </c>
      <c r="D93" s="2" t="s">
        <v>62</v>
      </c>
    </row>
    <row r="94" spans="1:4" x14ac:dyDescent="0.2">
      <c r="A94">
        <v>43</v>
      </c>
      <c r="B94" s="77">
        <v>0.65</v>
      </c>
      <c r="C94" t="s">
        <v>54</v>
      </c>
      <c r="D94" s="2" t="s">
        <v>62</v>
      </c>
    </row>
    <row r="95" spans="1:4" x14ac:dyDescent="0.2">
      <c r="A95">
        <v>44</v>
      </c>
      <c r="B95" s="77">
        <v>0.65</v>
      </c>
      <c r="C95" t="s">
        <v>54</v>
      </c>
      <c r="D95" s="2" t="s">
        <v>62</v>
      </c>
    </row>
    <row r="96" spans="1:4" x14ac:dyDescent="0.2">
      <c r="A96">
        <v>45</v>
      </c>
      <c r="B96" s="77">
        <v>0.65</v>
      </c>
      <c r="C96" t="s">
        <v>54</v>
      </c>
      <c r="D96" s="2" t="s">
        <v>62</v>
      </c>
    </row>
    <row r="97" spans="1:4" x14ac:dyDescent="0.2">
      <c r="A97">
        <v>46</v>
      </c>
      <c r="B97" s="77">
        <v>0.65</v>
      </c>
      <c r="C97" t="s">
        <v>54</v>
      </c>
      <c r="D97" s="2" t="s">
        <v>62</v>
      </c>
    </row>
    <row r="98" spans="1:4" x14ac:dyDescent="0.2">
      <c r="A98">
        <v>47</v>
      </c>
      <c r="B98" s="77">
        <v>0.65</v>
      </c>
      <c r="C98" t="s">
        <v>54</v>
      </c>
      <c r="D98" s="2" t="s">
        <v>62</v>
      </c>
    </row>
    <row r="99" spans="1:4" x14ac:dyDescent="0.2">
      <c r="A99">
        <v>48</v>
      </c>
      <c r="B99" s="77">
        <v>0.65</v>
      </c>
      <c r="C99" t="s">
        <v>54</v>
      </c>
      <c r="D99" s="2" t="s">
        <v>62</v>
      </c>
    </row>
    <row r="100" spans="1:4" x14ac:dyDescent="0.2">
      <c r="A100">
        <v>49</v>
      </c>
      <c r="B100" s="77">
        <v>0.65</v>
      </c>
      <c r="C100" t="s">
        <v>54</v>
      </c>
      <c r="D100" s="2" t="s">
        <v>62</v>
      </c>
    </row>
    <row r="101" spans="1:4" x14ac:dyDescent="0.2">
      <c r="A101">
        <v>50</v>
      </c>
      <c r="B101" s="77">
        <v>0.65</v>
      </c>
      <c r="C101" t="s">
        <v>54</v>
      </c>
      <c r="D101" s="2" t="s">
        <v>62</v>
      </c>
    </row>
    <row r="102" spans="1:4" x14ac:dyDescent="0.2">
      <c r="A102">
        <v>51</v>
      </c>
      <c r="B102" s="77">
        <v>0.65</v>
      </c>
      <c r="C102" t="s">
        <v>54</v>
      </c>
      <c r="D102" s="2" t="s">
        <v>62</v>
      </c>
    </row>
    <row r="103" spans="1:4" x14ac:dyDescent="0.2">
      <c r="A103">
        <v>52</v>
      </c>
      <c r="B103" s="77">
        <v>0.65</v>
      </c>
      <c r="C103" t="s">
        <v>54</v>
      </c>
      <c r="D103" s="2" t="s">
        <v>62</v>
      </c>
    </row>
    <row r="104" spans="1:4" x14ac:dyDescent="0.2">
      <c r="A104">
        <v>53</v>
      </c>
      <c r="B104" s="77">
        <v>0.65</v>
      </c>
      <c r="C104" t="s">
        <v>54</v>
      </c>
      <c r="D104" s="2" t="s">
        <v>62</v>
      </c>
    </row>
    <row r="105" spans="1:4" x14ac:dyDescent="0.2">
      <c r="A105">
        <v>54</v>
      </c>
      <c r="B105" s="77">
        <v>0.65</v>
      </c>
      <c r="C105" t="s">
        <v>54</v>
      </c>
      <c r="D105" s="2" t="s">
        <v>62</v>
      </c>
    </row>
    <row r="106" spans="1:4" x14ac:dyDescent="0.2">
      <c r="A106">
        <v>55</v>
      </c>
      <c r="B106" s="77">
        <v>0.65</v>
      </c>
      <c r="C106" t="s">
        <v>54</v>
      </c>
      <c r="D106" s="2" t="s">
        <v>62</v>
      </c>
    </row>
    <row r="107" spans="1:4" x14ac:dyDescent="0.2">
      <c r="A107">
        <v>56</v>
      </c>
      <c r="B107" s="77">
        <v>0.65</v>
      </c>
      <c r="C107" t="s">
        <v>54</v>
      </c>
      <c r="D107" s="2" t="s">
        <v>62</v>
      </c>
    </row>
    <row r="108" spans="1:4" x14ac:dyDescent="0.2">
      <c r="A108">
        <v>57</v>
      </c>
      <c r="B108" s="77">
        <v>0.65</v>
      </c>
      <c r="C108" t="s">
        <v>54</v>
      </c>
      <c r="D108" s="2" t="s">
        <v>62</v>
      </c>
    </row>
    <row r="109" spans="1:4" x14ac:dyDescent="0.2">
      <c r="A109">
        <v>58</v>
      </c>
      <c r="B109" s="77">
        <v>0.65</v>
      </c>
      <c r="C109" t="s">
        <v>54</v>
      </c>
      <c r="D109" s="2" t="s">
        <v>62</v>
      </c>
    </row>
    <row r="110" spans="1:4" x14ac:dyDescent="0.2">
      <c r="A110">
        <v>59</v>
      </c>
      <c r="B110" s="77">
        <v>0.65</v>
      </c>
      <c r="C110" t="s">
        <v>54</v>
      </c>
      <c r="D110" s="2" t="s">
        <v>62</v>
      </c>
    </row>
    <row r="111" spans="1:4" x14ac:dyDescent="0.2">
      <c r="A111">
        <v>60</v>
      </c>
      <c r="B111" s="77">
        <v>0.65</v>
      </c>
      <c r="C111" t="s">
        <v>54</v>
      </c>
      <c r="D111" s="2" t="s">
        <v>62</v>
      </c>
    </row>
    <row r="112" spans="1:4" x14ac:dyDescent="0.2">
      <c r="A112">
        <v>61</v>
      </c>
      <c r="B112" s="77">
        <v>0.65</v>
      </c>
      <c r="C112" t="s">
        <v>54</v>
      </c>
      <c r="D112" s="2" t="s">
        <v>62</v>
      </c>
    </row>
    <row r="113" spans="1:4" x14ac:dyDescent="0.2">
      <c r="A113">
        <v>62</v>
      </c>
      <c r="B113" s="77">
        <v>0.65</v>
      </c>
      <c r="C113" t="s">
        <v>54</v>
      </c>
      <c r="D113" s="2" t="s">
        <v>62</v>
      </c>
    </row>
    <row r="114" spans="1:4" x14ac:dyDescent="0.2">
      <c r="A114">
        <v>63</v>
      </c>
      <c r="B114" s="77">
        <v>0.65</v>
      </c>
      <c r="C114" t="s">
        <v>54</v>
      </c>
      <c r="D114" s="2" t="s">
        <v>62</v>
      </c>
    </row>
    <row r="115" spans="1:4" x14ac:dyDescent="0.2">
      <c r="A115">
        <v>64</v>
      </c>
      <c r="B115" s="77">
        <v>0.65</v>
      </c>
      <c r="C115" t="s">
        <v>54</v>
      </c>
      <c r="D115" s="2" t="s">
        <v>62</v>
      </c>
    </row>
    <row r="116" spans="1:4" x14ac:dyDescent="0.2">
      <c r="A116">
        <v>65</v>
      </c>
      <c r="B116" s="77">
        <v>0.65</v>
      </c>
      <c r="C116" t="s">
        <v>54</v>
      </c>
      <c r="D116" s="2" t="s">
        <v>62</v>
      </c>
    </row>
    <row r="117" spans="1:4" x14ac:dyDescent="0.2">
      <c r="A117">
        <v>66</v>
      </c>
      <c r="B117" s="77">
        <v>0.65</v>
      </c>
      <c r="C117" t="s">
        <v>54</v>
      </c>
      <c r="D117" s="2" t="s">
        <v>62</v>
      </c>
    </row>
    <row r="118" spans="1:4" x14ac:dyDescent="0.2">
      <c r="A118">
        <v>67</v>
      </c>
      <c r="B118" s="77">
        <v>0.65</v>
      </c>
      <c r="C118" t="s">
        <v>54</v>
      </c>
      <c r="D118" s="2" t="s">
        <v>62</v>
      </c>
    </row>
    <row r="119" spans="1:4" x14ac:dyDescent="0.2">
      <c r="A119">
        <v>68</v>
      </c>
      <c r="B119" s="77">
        <v>0.65</v>
      </c>
      <c r="C119" t="s">
        <v>54</v>
      </c>
      <c r="D119" s="2" t="s">
        <v>62</v>
      </c>
    </row>
    <row r="120" spans="1:4" x14ac:dyDescent="0.2">
      <c r="A120">
        <v>69</v>
      </c>
      <c r="B120" s="77">
        <v>0.65</v>
      </c>
      <c r="C120" t="s">
        <v>54</v>
      </c>
      <c r="D120" s="2" t="s">
        <v>62</v>
      </c>
    </row>
    <row r="121" spans="1:4" x14ac:dyDescent="0.2">
      <c r="A121">
        <v>70</v>
      </c>
      <c r="B121" s="77">
        <v>0.65</v>
      </c>
      <c r="C121" t="s">
        <v>54</v>
      </c>
      <c r="D121" s="2" t="s">
        <v>62</v>
      </c>
    </row>
    <row r="122" spans="1:4" x14ac:dyDescent="0.2">
      <c r="A122">
        <v>71</v>
      </c>
      <c r="B122" s="77">
        <v>0.65</v>
      </c>
      <c r="C122" t="s">
        <v>54</v>
      </c>
      <c r="D122" s="2" t="s">
        <v>62</v>
      </c>
    </row>
    <row r="123" spans="1:4" x14ac:dyDescent="0.2">
      <c r="A123">
        <v>72</v>
      </c>
      <c r="B123" s="77">
        <v>0.65</v>
      </c>
      <c r="C123" t="s">
        <v>54</v>
      </c>
      <c r="D123" s="2" t="s">
        <v>62</v>
      </c>
    </row>
    <row r="124" spans="1:4" x14ac:dyDescent="0.2">
      <c r="A124">
        <v>73</v>
      </c>
      <c r="B124" s="77">
        <v>0.65</v>
      </c>
      <c r="C124" t="s">
        <v>54</v>
      </c>
      <c r="D124" s="2" t="s">
        <v>62</v>
      </c>
    </row>
    <row r="125" spans="1:4" x14ac:dyDescent="0.2">
      <c r="A125">
        <v>74</v>
      </c>
      <c r="B125" s="77">
        <v>0.65</v>
      </c>
      <c r="C125" t="s">
        <v>54</v>
      </c>
      <c r="D125" s="2" t="s">
        <v>62</v>
      </c>
    </row>
    <row r="126" spans="1:4" x14ac:dyDescent="0.2">
      <c r="A126">
        <v>75</v>
      </c>
      <c r="B126" s="77">
        <v>0.65</v>
      </c>
      <c r="C126" t="s">
        <v>54</v>
      </c>
      <c r="D126" s="2" t="s">
        <v>62</v>
      </c>
    </row>
    <row r="127" spans="1:4" x14ac:dyDescent="0.2">
      <c r="A127">
        <v>76</v>
      </c>
      <c r="B127" s="77">
        <v>0.65</v>
      </c>
      <c r="C127" t="s">
        <v>54</v>
      </c>
      <c r="D127" s="2" t="s">
        <v>62</v>
      </c>
    </row>
    <row r="128" spans="1:4" x14ac:dyDescent="0.2">
      <c r="A128">
        <v>77</v>
      </c>
      <c r="B128" s="77">
        <v>0.65</v>
      </c>
      <c r="C128" t="s">
        <v>54</v>
      </c>
      <c r="D128" s="2" t="s">
        <v>62</v>
      </c>
    </row>
    <row r="129" spans="1:4" x14ac:dyDescent="0.2">
      <c r="A129">
        <v>78</v>
      </c>
      <c r="B129" s="77">
        <v>0.65</v>
      </c>
      <c r="C129" t="s">
        <v>54</v>
      </c>
      <c r="D129" s="2" t="s">
        <v>62</v>
      </c>
    </row>
    <row r="130" spans="1:4" x14ac:dyDescent="0.2">
      <c r="A130">
        <v>79</v>
      </c>
      <c r="B130" s="77">
        <v>0.65</v>
      </c>
      <c r="C130" t="s">
        <v>54</v>
      </c>
      <c r="D130" s="2" t="s">
        <v>62</v>
      </c>
    </row>
    <row r="131" spans="1:4" x14ac:dyDescent="0.2">
      <c r="A131">
        <v>80</v>
      </c>
      <c r="B131" s="77">
        <v>0.65</v>
      </c>
      <c r="C131" t="s">
        <v>54</v>
      </c>
      <c r="D131" s="2" t="s">
        <v>62</v>
      </c>
    </row>
    <row r="132" spans="1:4" x14ac:dyDescent="0.2">
      <c r="A132">
        <v>81</v>
      </c>
      <c r="B132" s="77">
        <v>0.65</v>
      </c>
      <c r="C132" t="s">
        <v>54</v>
      </c>
      <c r="D132" s="2" t="s">
        <v>62</v>
      </c>
    </row>
    <row r="133" spans="1:4" x14ac:dyDescent="0.2">
      <c r="A133">
        <v>82</v>
      </c>
      <c r="B133" s="77">
        <v>0.65</v>
      </c>
      <c r="C133" t="s">
        <v>54</v>
      </c>
      <c r="D133" s="2" t="s">
        <v>62</v>
      </c>
    </row>
    <row r="134" spans="1:4" x14ac:dyDescent="0.2">
      <c r="A134">
        <v>83</v>
      </c>
      <c r="B134" s="77">
        <v>0.65</v>
      </c>
      <c r="C134" t="s">
        <v>54</v>
      </c>
      <c r="D134" s="2" t="s">
        <v>62</v>
      </c>
    </row>
    <row r="135" spans="1:4" x14ac:dyDescent="0.2">
      <c r="A135">
        <v>84</v>
      </c>
      <c r="B135" s="77">
        <v>0.65</v>
      </c>
      <c r="C135" t="s">
        <v>54</v>
      </c>
      <c r="D135" s="2" t="s">
        <v>62</v>
      </c>
    </row>
    <row r="136" spans="1:4" x14ac:dyDescent="0.2">
      <c r="A136">
        <v>85</v>
      </c>
      <c r="B136" s="77">
        <v>0.65</v>
      </c>
      <c r="C136" t="s">
        <v>54</v>
      </c>
      <c r="D136" s="2" t="s">
        <v>62</v>
      </c>
    </row>
    <row r="137" spans="1:4" x14ac:dyDescent="0.2">
      <c r="A137">
        <v>86</v>
      </c>
      <c r="B137" s="77">
        <v>0.65</v>
      </c>
      <c r="C137" t="s">
        <v>54</v>
      </c>
      <c r="D137" s="2" t="s">
        <v>62</v>
      </c>
    </row>
    <row r="138" spans="1:4" x14ac:dyDescent="0.2">
      <c r="A138">
        <v>87</v>
      </c>
      <c r="B138" s="77">
        <v>0.65</v>
      </c>
      <c r="C138" t="s">
        <v>54</v>
      </c>
      <c r="D138" s="2" t="s">
        <v>62</v>
      </c>
    </row>
    <row r="139" spans="1:4" x14ac:dyDescent="0.2">
      <c r="A139">
        <v>88</v>
      </c>
      <c r="B139" s="77">
        <v>0.65</v>
      </c>
      <c r="C139" t="s">
        <v>54</v>
      </c>
      <c r="D139" s="2" t="s">
        <v>62</v>
      </c>
    </row>
    <row r="140" spans="1:4" x14ac:dyDescent="0.2">
      <c r="A140">
        <v>89</v>
      </c>
      <c r="B140" s="77">
        <v>0.65</v>
      </c>
      <c r="C140" t="s">
        <v>54</v>
      </c>
      <c r="D140" s="2" t="s">
        <v>62</v>
      </c>
    </row>
    <row r="141" spans="1:4" x14ac:dyDescent="0.2">
      <c r="A141">
        <v>90</v>
      </c>
      <c r="B141" s="77">
        <v>0.65</v>
      </c>
      <c r="C141" t="s">
        <v>54</v>
      </c>
      <c r="D141" s="2" t="s">
        <v>62</v>
      </c>
    </row>
    <row r="142" spans="1:4" x14ac:dyDescent="0.2">
      <c r="A142">
        <v>91</v>
      </c>
      <c r="B142" s="77">
        <v>0.65</v>
      </c>
      <c r="C142" t="s">
        <v>54</v>
      </c>
      <c r="D142" s="2" t="s">
        <v>62</v>
      </c>
    </row>
    <row r="143" spans="1:4" x14ac:dyDescent="0.2">
      <c r="A143">
        <v>92</v>
      </c>
      <c r="B143" s="77">
        <v>0.65</v>
      </c>
      <c r="C143" t="s">
        <v>54</v>
      </c>
      <c r="D143" s="2" t="s">
        <v>62</v>
      </c>
    </row>
    <row r="144" spans="1:4" x14ac:dyDescent="0.2">
      <c r="A144">
        <v>93</v>
      </c>
      <c r="B144" s="77">
        <v>0.65</v>
      </c>
      <c r="C144" t="s">
        <v>54</v>
      </c>
      <c r="D144" s="2" t="s">
        <v>62</v>
      </c>
    </row>
    <row r="145" spans="1:4" x14ac:dyDescent="0.2">
      <c r="A145">
        <v>94</v>
      </c>
      <c r="B145" s="77">
        <v>0.65</v>
      </c>
      <c r="C145" t="s">
        <v>54</v>
      </c>
      <c r="D145" s="2" t="s">
        <v>62</v>
      </c>
    </row>
    <row r="146" spans="1:4" x14ac:dyDescent="0.2">
      <c r="A146">
        <v>95</v>
      </c>
      <c r="B146" s="77">
        <v>0.65</v>
      </c>
      <c r="C146" t="s">
        <v>54</v>
      </c>
      <c r="D146" s="2" t="s">
        <v>62</v>
      </c>
    </row>
    <row r="147" spans="1:4" x14ac:dyDescent="0.2">
      <c r="A147">
        <v>96</v>
      </c>
      <c r="B147" s="77">
        <v>0.65</v>
      </c>
      <c r="C147" t="s">
        <v>54</v>
      </c>
      <c r="D147" s="2" t="s">
        <v>62</v>
      </c>
    </row>
    <row r="148" spans="1:4" x14ac:dyDescent="0.2">
      <c r="A148">
        <v>97</v>
      </c>
      <c r="B148" s="77">
        <v>0.65</v>
      </c>
      <c r="C148" t="s">
        <v>54</v>
      </c>
      <c r="D148" s="2" t="s">
        <v>62</v>
      </c>
    </row>
    <row r="149" spans="1:4" x14ac:dyDescent="0.2">
      <c r="A149">
        <v>98</v>
      </c>
      <c r="B149" s="77">
        <v>0.65</v>
      </c>
      <c r="C149" t="s">
        <v>54</v>
      </c>
      <c r="D149" s="2" t="s">
        <v>62</v>
      </c>
    </row>
    <row r="150" spans="1:4" x14ac:dyDescent="0.2">
      <c r="A150">
        <v>99</v>
      </c>
      <c r="B150" s="77">
        <v>0.65</v>
      </c>
      <c r="C150" t="s">
        <v>54</v>
      </c>
      <c r="D150" s="2" t="s">
        <v>62</v>
      </c>
    </row>
    <row r="151" spans="1:4" x14ac:dyDescent="0.2">
      <c r="A151">
        <v>100</v>
      </c>
      <c r="B151" s="77">
        <v>0.65</v>
      </c>
      <c r="C151" t="s">
        <v>54</v>
      </c>
      <c r="D151" s="2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D3B6F8340E034B85E8CB60C1FD2BC2" ma:contentTypeVersion="24" ma:contentTypeDescription="Een nieuw document maken." ma:contentTypeScope="" ma:versionID="e3c1882fa0d3eba7b565330a9aa41012">
  <xsd:schema xmlns:xsd="http://www.w3.org/2001/XMLSchema" xmlns:xs="http://www.w3.org/2001/XMLSchema" xmlns:p="http://schemas.microsoft.com/office/2006/metadata/properties" xmlns:ns2="4150cdab-59a7-42e5-834a-c36ff63134bf" xmlns:ns3="e6eae84f-d784-4588-a3c0-7dddabf1cf71" targetNamespace="http://schemas.microsoft.com/office/2006/metadata/properties" ma:root="true" ma:fieldsID="074f739d339adbe0270c243363094db3" ns2:_="" ns3:_="">
    <xsd:import namespace="4150cdab-59a7-42e5-834a-c36ff63134bf"/>
    <xsd:import namespace="e6eae84f-d784-4588-a3c0-7dddabf1cf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Beheerder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50cdab-59a7-42e5-834a-c36ff6313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Beheerder" ma:index="10" nillable="true" ma:displayName="Beheerder" ma:format="Dropdown" ma:list="UserInfo" ma:SharePointGroup="0" ma:internalName="Beheerd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fab7459e-e19e-4b12-ad07-9684d814ed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ae84f-d784-4588-a3c0-7dddabf1cf7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9dcec24-17d0-4b2f-b58b-5a0017ed7033}" ma:internalName="TaxCatchAll" ma:showField="CatchAllData" ma:web="e6eae84f-d784-4588-a3c0-7dddabf1cf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eae84f-d784-4588-a3c0-7dddabf1cf71" xsi:nil="true"/>
    <lcf76f155ced4ddcb4097134ff3c332f xmlns="4150cdab-59a7-42e5-834a-c36ff63134bf">
      <Terms xmlns="http://schemas.microsoft.com/office/infopath/2007/PartnerControls"/>
    </lcf76f155ced4ddcb4097134ff3c332f>
    <Beheerder xmlns="4150cdab-59a7-42e5-834a-c36ff63134bf">
      <UserInfo>
        <DisplayName/>
        <AccountId xsi:nil="true"/>
        <AccountType/>
      </UserInfo>
    </Beheerder>
  </documentManagement>
</p:properties>
</file>

<file path=customXml/itemProps1.xml><?xml version="1.0" encoding="utf-8"?>
<ds:datastoreItem xmlns:ds="http://schemas.openxmlformats.org/officeDocument/2006/customXml" ds:itemID="{B37F85D1-112F-42AB-8260-FFA74B5784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C11F15-73E0-45C3-9841-30FDB35E03D2}"/>
</file>

<file path=customXml/itemProps3.xml><?xml version="1.0" encoding="utf-8"?>
<ds:datastoreItem xmlns:ds="http://schemas.openxmlformats.org/officeDocument/2006/customXml" ds:itemID="{3B735B8B-3D46-40C4-AB24-1224D99576FF}">
  <ds:schemaRefs>
    <ds:schemaRef ds:uri="181d349c-ca3a-4769-96e8-ea4013822534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2ceafbb9-579c-475a-9f3e-39f37ec87d6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NL Actief</vt:lpstr>
      <vt:lpstr>Blad2</vt:lpstr>
      <vt:lpstr>'NL Actief'!Afdrukbereik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Edwin Spaan | NL Actief</cp:lastModifiedBy>
  <cp:lastPrinted>2013-11-10T13:39:33Z</cp:lastPrinted>
  <dcterms:created xsi:type="dcterms:W3CDTF">2013-11-07T20:00:48Z</dcterms:created>
  <dcterms:modified xsi:type="dcterms:W3CDTF">2026-01-07T13:59:00Z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0x010100D3D3B6F8340E034B85E8CB60C1FD2BC2</vt:lpwstr>
  </property>
  <property fmtid="{D5CDD505-2E9C-101B-9397-08002B2CF9AE}" pid="3" name="Order">
    <vt:r8>12076300</vt:r8>
  </property>
  <property fmtid="{D5CDD505-2E9C-101B-9397-08002B2CF9AE}" pid="4" name="MediaServiceImageTags">
    <vt:lpwstr/>
  </property>
</Properties>
</file>