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kpn1370410.sharepoint.com/sites/all/Gedeelde documenten/Leden/Aanmelding nieuw lid/"/>
    </mc:Choice>
  </mc:AlternateContent>
  <xr:revisionPtr revIDLastSave="43" documentId="13_ncr:1_{3E9931A4-E401-4D4B-93CC-1A91F13F90B5}" xr6:coauthVersionLast="45" xr6:coauthVersionMax="45" xr10:uidLastSave="{A131CE99-5E9B-244E-AED5-F6D36F09C924}"/>
  <workbookProtection workbookAlgorithmName="SHA-512" workbookHashValue="XTRXZruAhMbWI41x+iQsZrKywhbccelpgKCqQq0X/pptrN9UPfaZXf8RWl8zG8TzXNPYTZWCn2BzXdjPqQJmKQ==" workbookSaltValue="E6tOIZXqZOk1D4JjbqXsoQ==" workbookSpinCount="100000" lockStructure="1"/>
  <bookViews>
    <workbookView showHorizontalScroll="0" showVerticalScroll="0" xWindow="8960" yWindow="3840" windowWidth="29040" windowHeight="15840" xr2:uid="{00000000-000D-0000-FFFF-FFFF00000000}"/>
  </bookViews>
  <sheets>
    <sheet name="NL Actief" sheetId="1" r:id="rId1"/>
    <sheet name="Blad2" sheetId="2" state="hidden" r:id="rId2"/>
    <sheet name="Blad1" sheetId="4" state="hidden" r:id="rId3"/>
  </sheets>
  <definedNames>
    <definedName name="_xlnm.Print_Area" localSheetId="0">'NL Actief'!$B$1:$M$31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I27" i="1" s="1"/>
  <c r="I10" i="1"/>
  <c r="D1" i="1"/>
  <c r="D12" i="2"/>
  <c r="B12" i="2"/>
  <c r="C12" i="2"/>
  <c r="E12" i="2"/>
  <c r="F12" i="2"/>
  <c r="G12" i="2"/>
  <c r="D11" i="2"/>
  <c r="B11" i="2"/>
  <c r="C11" i="2"/>
  <c r="E11" i="2"/>
  <c r="F11" i="2"/>
  <c r="G11" i="2"/>
  <c r="C14" i="2"/>
  <c r="C15" i="2"/>
  <c r="C16" i="2"/>
  <c r="C17" i="2" s="1"/>
  <c r="C18" i="2" s="1"/>
  <c r="I17" i="1" l="1"/>
  <c r="K17" i="1"/>
  <c r="H11" i="2"/>
  <c r="M13" i="1" s="1"/>
  <c r="H12" i="2"/>
  <c r="M14" i="1" s="1"/>
  <c r="K21" i="1"/>
  <c r="M21" i="1" s="1"/>
  <c r="D19" i="2"/>
  <c r="M15" i="1" l="1"/>
  <c r="M17" i="1" s="1"/>
  <c r="K22" i="1"/>
  <c r="M22" i="1" s="1"/>
  <c r="M23" i="1" s="1"/>
  <c r="M18" i="1" l="1"/>
  <c r="M25" i="1" s="1"/>
</calcChain>
</file>

<file path=xl/sharedStrings.xml><?xml version="1.0" encoding="utf-8"?>
<sst xmlns="http://schemas.openxmlformats.org/spreadsheetml/2006/main" count="50" uniqueCount="47">
  <si>
    <t xml:space="preserve"> Bereken hier uw contributiebijdrage</t>
  </si>
  <si>
    <t xml:space="preserve"> Categorie/klasse-indeling</t>
  </si>
  <si>
    <t>Geen pand</t>
  </si>
  <si>
    <t>&lt; 250</t>
  </si>
  <si>
    <t>250 tot 500</t>
  </si>
  <si>
    <t>500 tot 1000</t>
  </si>
  <si>
    <t>1000 tot 2000</t>
  </si>
  <si>
    <t>&gt; 2000</t>
  </si>
  <si>
    <t>Berekening</t>
  </si>
  <si>
    <t xml:space="preserve"> Vermeld hier het aantal centra</t>
  </si>
  <si>
    <t xml:space="preserve"> Basisbedrag                                           €</t>
  </si>
  <si>
    <r>
      <t xml:space="preserve"> Opslagbedra</t>
    </r>
    <r>
      <rPr>
        <sz val="12"/>
        <color theme="1" tint="0.34998626667073579"/>
        <rFont val="Calibri (Hoofdtekst)"/>
      </rPr>
      <t xml:space="preserve">g   </t>
    </r>
    <r>
      <rPr>
        <sz val="12"/>
        <color theme="1" tint="0.34998626667073579"/>
        <rFont val="Calibri"/>
        <family val="2"/>
        <scheme val="minor"/>
      </rPr>
      <t xml:space="preserve">                                     €</t>
    </r>
  </si>
  <si>
    <t xml:space="preserve"> In welke categorie valt mijn centrum.</t>
  </si>
  <si>
    <r>
      <rPr>
        <i/>
        <sz val="14"/>
        <color theme="1" tint="0.34998626667073579"/>
        <rFont val="Calibri (Hoofdtekst)"/>
      </rPr>
      <t xml:space="preserve"> De grootte van uw centrum wordt bepaald door het totaal van de m2 van uw</t>
    </r>
    <r>
      <rPr>
        <i/>
        <sz val="14"/>
        <color theme="1"/>
        <rFont val="Calibri"/>
        <family val="2"/>
        <scheme val="minor"/>
      </rPr>
      <t xml:space="preserve"> </t>
    </r>
    <r>
      <rPr>
        <i/>
        <sz val="14"/>
        <color rgb="FF2C97A6"/>
        <rFont val="Calibri (Hoofdtekst)"/>
      </rPr>
      <t>F</t>
    </r>
    <r>
      <rPr>
        <i/>
        <sz val="14"/>
        <color rgb="FF2C97A6"/>
        <rFont val="Calibri"/>
        <family val="2"/>
        <scheme val="minor"/>
      </rPr>
      <t>itness</t>
    </r>
    <r>
      <rPr>
        <i/>
        <sz val="14"/>
        <color theme="1"/>
        <rFont val="Calibri"/>
        <family val="2"/>
        <scheme val="minor"/>
      </rPr>
      <t>-</t>
    </r>
    <r>
      <rPr>
        <i/>
        <sz val="14"/>
        <color theme="1" tint="0.34998626667073579"/>
        <rFont val="Calibri (Hoofdtekst)"/>
      </rPr>
      <t>,</t>
    </r>
    <r>
      <rPr>
        <i/>
        <sz val="14"/>
        <color theme="1" tint="0.499984740745262"/>
        <rFont val="Calibri"/>
        <family val="2"/>
        <scheme val="minor"/>
      </rPr>
      <t xml:space="preserve"> </t>
    </r>
    <r>
      <rPr>
        <i/>
        <sz val="14"/>
        <color rgb="FF2C97A6"/>
        <rFont val="Calibri (Hoofdtekst)"/>
      </rPr>
      <t>G</t>
    </r>
    <r>
      <rPr>
        <i/>
        <sz val="14"/>
        <color rgb="FF2C97A6"/>
        <rFont val="Calibri"/>
        <family val="2"/>
        <scheme val="minor"/>
      </rPr>
      <t>roepsles-</t>
    </r>
    <r>
      <rPr>
        <i/>
        <sz val="14"/>
        <color theme="1" tint="0.34998626667073579"/>
        <rFont val="Calibri (Hoofdtekst)"/>
      </rPr>
      <t>,</t>
    </r>
    <r>
      <rPr>
        <i/>
        <sz val="14"/>
        <color rgb="FF2C97A6"/>
        <rFont val="Calibri"/>
        <family val="2"/>
        <scheme val="minor"/>
      </rPr>
      <t xml:space="preserve"> Indoorcycling-</t>
    </r>
    <r>
      <rPr>
        <i/>
        <sz val="14"/>
        <color theme="1" tint="0.34998626667073579"/>
        <rFont val="Calibri (Hoofdtekst)"/>
      </rPr>
      <t>, en</t>
    </r>
    <r>
      <rPr>
        <i/>
        <sz val="14"/>
        <color theme="1" tint="0.499984740745262"/>
        <rFont val="Calibri (Hoofdtekst)"/>
      </rPr>
      <t xml:space="preserve"> </t>
    </r>
    <r>
      <rPr>
        <i/>
        <sz val="14"/>
        <color rgb="FF2C97A6"/>
        <rFont val="Calibri (Hoofdtekst)"/>
      </rPr>
      <t>Budoruimtes</t>
    </r>
  </si>
  <si>
    <t xml:space="preserve"> In de witte cellen onder de klasse-indeling kunt u het aantal centra ingeven dat in die klasse valt</t>
  </si>
  <si>
    <t xml:space="preserve"> Basisbedrag</t>
  </si>
  <si>
    <t xml:space="preserve"> Voorbeeld 1</t>
  </si>
  <si>
    <t xml:space="preserve"> Opslag</t>
  </si>
  <si>
    <t xml:space="preserve"> U hebt 1 centrum van 750 m2. In de witte cel onder de klasse 500-1000 geeft u 1 in</t>
  </si>
  <si>
    <t xml:space="preserve"> Voorbeeld 2</t>
  </si>
  <si>
    <t xml:space="preserve">   Contributiebijdrage</t>
  </si>
  <si>
    <t xml:space="preserve"> U hebt 4 centra. 1 centrum van 350 m2,  2 centra van ieders 800 m2 en 1 centrum van 1275 m2.</t>
  </si>
  <si>
    <t xml:space="preserve"> In de witte cel onder de klasse 250-500 geeft 1 in. In de witte cel onder de klasse 500-1000 geeft u 2 in. </t>
  </si>
  <si>
    <t xml:space="preserve"> En in de witte cel onder de klasse 1000-2000 geeft u 1 in.</t>
  </si>
  <si>
    <t xml:space="preserve"> Hoofdvestiging</t>
  </si>
  <si>
    <t xml:space="preserve"> Voorbeeld 3</t>
  </si>
  <si>
    <t xml:space="preserve"> Nevenvestiging</t>
  </si>
  <si>
    <t xml:space="preserve">   Kwaliteitsbijdrage</t>
  </si>
  <si>
    <t xml:space="preserve"> Ik ben PT-er / ZZP-er en heb geen pand c.q. studio. In de witte cel onder Geen pand geeft u 1 in</t>
  </si>
  <si>
    <t xml:space="preserve"> Zijn er meerdere PT-ers / ZZp-ers aangesloten bij uw organisatie, dan geeft u in de witte cel het aantal PT-ers / ZZp-ers in</t>
  </si>
  <si>
    <t xml:space="preserve">  Contributie- en kwaliteitsbijdrage</t>
  </si>
  <si>
    <t>Tekstvariabele</t>
  </si>
  <si>
    <t>U hebt 1 centrum en betaalt voor dit centrum het basisbedrag plus de opslag</t>
  </si>
  <si>
    <t>U hebt 1 centrum en betaalt voor dit centrum alleen het basisbedrag.</t>
  </si>
  <si>
    <t>U hebt 2 centra en betaalt over alle vestigingen het basis bedrag plus de opslag voor centra vanaf 250m2. Over het gehele contributiebedrag ontvangt u korting</t>
  </si>
  <si>
    <t>U hebt 3 of meer centra maar minder dan 10 en betaalt voor elk centrum het basisbedrag plus de opslag voor de centra vanaf 250m2. U ontvangt over het totale contributiebedrag korting</t>
  </si>
  <si>
    <t>U hebt 10 of meer centra en betaalt voor elk centrum het basisbedrag plus de opslag over centra vanaf 250 m2. U ontvangt over het totale contributiebedrag korting</t>
  </si>
  <si>
    <t>Er zijn meerdere PT-ers of ZZP-ers aangesloten bij u organisatie. U betaalt voor elke PT-er / ZZP-er het contributiebedrag en per PT-er / ZZP-er ontvangt u korting.</t>
  </si>
  <si>
    <t xml:space="preserve">U bent PT-er of ZZP-er zonder pand c.q. studio en betaalt het contributiebedrag voor een PT-er. </t>
  </si>
  <si>
    <t>Berekening contributie</t>
  </si>
  <si>
    <t>Bepaling grootste centrum bij</t>
  </si>
  <si>
    <t>twee pitter</t>
  </si>
  <si>
    <t>Kortingspercentage 2015</t>
  </si>
  <si>
    <t>2 Pitter</t>
  </si>
  <si>
    <t>Miniketens</t>
  </si>
  <si>
    <t>maxiketens</t>
  </si>
  <si>
    <t>Kortingspercentage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</si>
</sst>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_-* #,##0\-;_-* &quot;-&quot;_-;_-@_-"/>
    <numFmt numFmtId="165" formatCode="_-&quot;€&quot;\ * #,##0.00_-;_-&quot;€&quot;\ * #,##0.00\-;_-&quot;€&quot;\ * &quot;-&quot;??_-;_-@_-"/>
    <numFmt numFmtId="166" formatCode="_-* #,##0.00_-;_-* #,##0.00\-;_-* &quot;-&quot;??_-;_-@_-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2C97A6"/>
      <name val="Calibri (Hoofdtekst)"/>
    </font>
    <font>
      <i/>
      <sz val="14"/>
      <color rgb="FF2C97A6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i/>
      <sz val="14"/>
      <color theme="1" tint="0.499984740745262"/>
      <name val="Calibri (Hoofdtekst)"/>
    </font>
    <font>
      <b/>
      <sz val="14"/>
      <color theme="1" tint="0.249977111117893"/>
      <name val="Calibri"/>
      <family val="2"/>
      <scheme val="minor"/>
    </font>
    <font>
      <i/>
      <sz val="14"/>
      <color theme="1" tint="0.34998626667073579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i/>
      <sz val="14"/>
      <color theme="1" tint="0.34998626667073579"/>
      <name val="Calibri (Hoofdtekst)"/>
    </font>
    <font>
      <b/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1" tint="0.34998626667073579"/>
      <name val="Calibri (Hoofdtekst)"/>
    </font>
    <font>
      <sz val="2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C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/>
    <xf numFmtId="0" fontId="0" fillId="3" borderId="0" xfId="0" applyFill="1"/>
    <xf numFmtId="9" fontId="0" fillId="3" borderId="0" xfId="0" applyNumberFormat="1" applyFill="1"/>
    <xf numFmtId="0" fontId="0" fillId="0" borderId="0" xfId="0" applyAlignment="1"/>
    <xf numFmtId="0" fontId="3" fillId="2" borderId="0" xfId="0" applyFont="1" applyFill="1"/>
    <xf numFmtId="0" fontId="6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2" borderId="3" xfId="0" applyFill="1" applyBorder="1"/>
    <xf numFmtId="0" fontId="2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5" borderId="5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8" fillId="5" borderId="6" xfId="0" applyFont="1" applyFill="1" applyBorder="1" applyAlignment="1" applyProtection="1">
      <alignment horizontal="left" indent="1"/>
    </xf>
    <xf numFmtId="0" fontId="0" fillId="5" borderId="8" xfId="0" applyFill="1" applyBorder="1" applyProtection="1">
      <protection locked="0"/>
    </xf>
    <xf numFmtId="0" fontId="5" fillId="5" borderId="5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left" vertical="top"/>
    </xf>
    <xf numFmtId="0" fontId="2" fillId="5" borderId="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justify"/>
    </xf>
    <xf numFmtId="0" fontId="4" fillId="5" borderId="7" xfId="0" applyFont="1" applyFill="1" applyBorder="1" applyAlignment="1">
      <alignment vertical="justify"/>
    </xf>
    <xf numFmtId="0" fontId="2" fillId="5" borderId="1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9" xfId="0" applyFill="1" applyBorder="1"/>
    <xf numFmtId="0" fontId="0" fillId="2" borderId="0" xfId="0" applyFont="1" applyFill="1"/>
    <xf numFmtId="0" fontId="13" fillId="5" borderId="0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/>
    </xf>
    <xf numFmtId="3" fontId="17" fillId="2" borderId="2" xfId="0" applyNumberFormat="1" applyFont="1" applyFill="1" applyBorder="1" applyAlignment="1" applyProtection="1">
      <alignment horizontal="center" vertical="center"/>
      <protection locked="0"/>
    </xf>
    <xf numFmtId="0" fontId="21" fillId="5" borderId="11" xfId="0" applyFont="1" applyFill="1" applyBorder="1" applyAlignment="1">
      <alignment horizontal="left" vertical="center"/>
    </xf>
    <xf numFmtId="39" fontId="21" fillId="5" borderId="11" xfId="0" applyNumberFormat="1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left" vertical="center"/>
    </xf>
    <xf numFmtId="39" fontId="21" fillId="5" borderId="12" xfId="0" applyNumberFormat="1" applyFont="1" applyFill="1" applyBorder="1" applyAlignment="1">
      <alignment horizontal="center" vertical="center"/>
    </xf>
    <xf numFmtId="0" fontId="21" fillId="5" borderId="6" xfId="0" applyFont="1" applyFill="1" applyBorder="1" applyAlignment="1" applyProtection="1">
      <alignment horizontal="left" indent="1"/>
    </xf>
    <xf numFmtId="0" fontId="21" fillId="5" borderId="0" xfId="0" applyFont="1" applyFill="1" applyBorder="1" applyAlignment="1" applyProtection="1">
      <alignment horizontal="center"/>
    </xf>
    <xf numFmtId="0" fontId="21" fillId="5" borderId="9" xfId="0" applyFont="1" applyFill="1" applyBorder="1" applyAlignment="1" applyProtection="1"/>
    <xf numFmtId="0" fontId="21" fillId="5" borderId="0" xfId="0" applyFont="1" applyFill="1" applyBorder="1" applyAlignment="1" applyProtection="1">
      <alignment horizontal="left" indent="1"/>
    </xf>
    <xf numFmtId="0" fontId="21" fillId="5" borderId="9" xfId="0" applyFont="1" applyFill="1" applyBorder="1" applyAlignment="1" applyProtection="1">
      <alignment horizontal="center"/>
    </xf>
    <xf numFmtId="166" fontId="21" fillId="5" borderId="0" xfId="0" applyNumberFormat="1" applyFont="1" applyFill="1" applyBorder="1" applyAlignment="1" applyProtection="1">
      <alignment horizontal="left" indent="1"/>
    </xf>
    <xf numFmtId="166" fontId="21" fillId="5" borderId="9" xfId="0" applyNumberFormat="1" applyFont="1" applyFill="1" applyBorder="1" applyAlignment="1" applyProtection="1">
      <alignment horizontal="center"/>
    </xf>
    <xf numFmtId="166" fontId="21" fillId="5" borderId="10" xfId="0" applyNumberFormat="1" applyFont="1" applyFill="1" applyBorder="1" applyAlignment="1" applyProtection="1">
      <alignment horizontal="center"/>
    </xf>
    <xf numFmtId="166" fontId="21" fillId="5" borderId="9" xfId="0" applyNumberFormat="1" applyFont="1" applyFill="1" applyBorder="1" applyAlignment="1" applyProtection="1"/>
    <xf numFmtId="0" fontId="21" fillId="5" borderId="7" xfId="0" applyFont="1" applyFill="1" applyBorder="1" applyAlignment="1" applyProtection="1">
      <alignment horizontal="left" indent="1"/>
    </xf>
    <xf numFmtId="0" fontId="21" fillId="5" borderId="1" xfId="0" applyFont="1" applyFill="1" applyBorder="1" applyAlignment="1" applyProtection="1">
      <alignment horizontal="left" indent="1"/>
    </xf>
    <xf numFmtId="9" fontId="21" fillId="5" borderId="1" xfId="0" applyNumberFormat="1" applyFont="1" applyFill="1" applyBorder="1" applyAlignment="1" applyProtection="1">
      <alignment horizontal="center"/>
    </xf>
    <xf numFmtId="166" fontId="21" fillId="5" borderId="1" xfId="0" quotePrefix="1" applyNumberFormat="1" applyFont="1" applyFill="1" applyBorder="1" applyAlignment="1" applyProtection="1">
      <alignment horizontal="left" indent="1"/>
    </xf>
    <xf numFmtId="40" fontId="21" fillId="5" borderId="10" xfId="0" applyNumberFormat="1" applyFont="1" applyFill="1" applyBorder="1" applyAlignment="1" applyProtection="1"/>
    <xf numFmtId="0" fontId="21" fillId="5" borderId="0" xfId="0" applyNumberFormat="1" applyFont="1" applyFill="1" applyBorder="1" applyAlignment="1" applyProtection="1">
      <alignment horizontal="center"/>
    </xf>
    <xf numFmtId="164" fontId="21" fillId="5" borderId="0" xfId="0" applyNumberFormat="1" applyFont="1" applyFill="1" applyBorder="1" applyAlignment="1" applyProtection="1">
      <alignment horizontal="left" indent="1"/>
    </xf>
    <xf numFmtId="164" fontId="21" fillId="5" borderId="1" xfId="0" applyNumberFormat="1" applyFont="1" applyFill="1" applyBorder="1" applyAlignment="1" applyProtection="1">
      <alignment horizontal="left" indent="1"/>
    </xf>
    <xf numFmtId="0" fontId="23" fillId="5" borderId="4" xfId="0" applyFont="1" applyFill="1" applyBorder="1" applyAlignment="1">
      <alignment horizontal="left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23" fillId="5" borderId="9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0" fontId="23" fillId="5" borderId="10" xfId="0" applyFont="1" applyFill="1" applyBorder="1" applyAlignment="1">
      <alignment horizontal="left" vertical="center"/>
    </xf>
    <xf numFmtId="166" fontId="25" fillId="5" borderId="9" xfId="0" applyNumberFormat="1" applyFont="1" applyFill="1" applyBorder="1" applyAlignment="1" applyProtection="1">
      <alignment vertical="center"/>
    </xf>
    <xf numFmtId="0" fontId="21" fillId="5" borderId="9" xfId="0" applyFont="1" applyFill="1" applyBorder="1" applyProtection="1">
      <protection locked="0"/>
    </xf>
    <xf numFmtId="0" fontId="1" fillId="5" borderId="6" xfId="0" applyFont="1" applyFill="1" applyBorder="1" applyAlignment="1" applyProtection="1">
      <alignment horizontal="left" indent="1"/>
    </xf>
    <xf numFmtId="0" fontId="1" fillId="5" borderId="0" xfId="0" applyFont="1" applyFill="1" applyBorder="1" applyAlignment="1" applyProtection="1">
      <alignment horizontal="left" indent="1"/>
    </xf>
    <xf numFmtId="164" fontId="1" fillId="5" borderId="0" xfId="0" applyNumberFormat="1" applyFont="1" applyFill="1" applyBorder="1" applyAlignment="1" applyProtection="1">
      <alignment horizontal="left" indent="1"/>
    </xf>
    <xf numFmtId="164" fontId="1" fillId="5" borderId="9" xfId="0" applyNumberFormat="1" applyFont="1" applyFill="1" applyBorder="1" applyAlignment="1" applyProtection="1">
      <alignment horizontal="center"/>
    </xf>
    <xf numFmtId="0" fontId="5" fillId="5" borderId="4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 vertical="top"/>
    </xf>
    <xf numFmtId="0" fontId="16" fillId="5" borderId="0" xfId="0" applyFont="1" applyFill="1" applyBorder="1" applyAlignment="1">
      <alignment horizontal="left" vertical="top"/>
    </xf>
    <xf numFmtId="0" fontId="0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justify"/>
    </xf>
    <xf numFmtId="0" fontId="4" fillId="5" borderId="1" xfId="0" applyFont="1" applyFill="1" applyBorder="1" applyAlignment="1">
      <alignment vertical="justify"/>
    </xf>
    <xf numFmtId="3" fontId="21" fillId="5" borderId="0" xfId="0" applyNumberFormat="1" applyFont="1" applyFill="1" applyBorder="1" applyAlignment="1" applyProtection="1">
      <alignment horizontal="center"/>
    </xf>
    <xf numFmtId="0" fontId="21" fillId="5" borderId="13" xfId="0" applyNumberFormat="1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5" borderId="0" xfId="0" applyFont="1" applyFill="1" applyBorder="1" applyAlignment="1">
      <alignment horizontal="left" vertical="top"/>
    </xf>
    <xf numFmtId="166" fontId="1" fillId="5" borderId="9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15" fillId="5" borderId="6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23" fillId="5" borderId="5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7" fillId="5" borderId="4" xfId="0" applyFont="1" applyFill="1" applyBorder="1" applyAlignment="1">
      <alignment horizontal="left" vertical="center"/>
    </xf>
    <xf numFmtId="0" fontId="27" fillId="5" borderId="0" xfId="0" applyFont="1" applyFill="1" applyAlignment="1">
      <alignment horizontal="left" vertical="center"/>
    </xf>
    <xf numFmtId="0" fontId="27" fillId="5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1" fillId="4" borderId="5" xfId="0" applyFont="1" applyFill="1" applyBorder="1" applyAlignment="1" applyProtection="1">
      <alignment horizontal="justify" vertical="top"/>
    </xf>
    <xf numFmtId="0" fontId="24" fillId="4" borderId="4" xfId="0" applyFont="1" applyFill="1" applyBorder="1" applyAlignment="1">
      <alignment horizontal="justify" vertical="top"/>
    </xf>
    <xf numFmtId="0" fontId="24" fillId="4" borderId="8" xfId="0" applyFont="1" applyFill="1" applyBorder="1" applyAlignment="1">
      <alignment horizontal="justify" vertical="top"/>
    </xf>
    <xf numFmtId="0" fontId="21" fillId="4" borderId="6" xfId="0" applyFont="1" applyFill="1" applyBorder="1" applyAlignment="1" applyProtection="1">
      <alignment horizontal="justify" vertical="top"/>
    </xf>
    <xf numFmtId="0" fontId="24" fillId="4" borderId="0" xfId="0" applyFont="1" applyFill="1" applyBorder="1" applyAlignment="1">
      <alignment horizontal="justify" vertical="top"/>
    </xf>
    <xf numFmtId="0" fontId="24" fillId="4" borderId="9" xfId="0" applyFont="1" applyFill="1" applyBorder="1" applyAlignment="1">
      <alignment horizontal="justify" vertical="top"/>
    </xf>
    <xf numFmtId="0" fontId="24" fillId="4" borderId="6" xfId="0" applyFont="1" applyFill="1" applyBorder="1" applyAlignment="1">
      <alignment horizontal="justify" vertical="top"/>
    </xf>
    <xf numFmtId="0" fontId="24" fillId="4" borderId="7" xfId="0" applyFont="1" applyFill="1" applyBorder="1" applyAlignment="1">
      <alignment horizontal="justify" vertical="top"/>
    </xf>
    <xf numFmtId="0" fontId="24" fillId="4" borderId="1" xfId="0" applyFont="1" applyFill="1" applyBorder="1" applyAlignment="1">
      <alignment horizontal="justify" vertical="top"/>
    </xf>
    <xf numFmtId="0" fontId="24" fillId="4" borderId="10" xfId="0" applyFont="1" applyFill="1" applyBorder="1" applyAlignment="1">
      <alignment horizontal="justify" vertical="top"/>
    </xf>
    <xf numFmtId="0" fontId="19" fillId="5" borderId="6" xfId="0" applyFont="1" applyFill="1" applyBorder="1" applyAlignment="1" applyProtection="1">
      <alignment horizontal="left" vertical="center"/>
    </xf>
    <xf numFmtId="0" fontId="26" fillId="5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vertical="center"/>
    </xf>
    <xf numFmtId="165" fontId="19" fillId="5" borderId="8" xfId="0" applyNumberFormat="1" applyFont="1" applyFill="1" applyBorder="1" applyAlignment="1" applyProtection="1">
      <alignment vertical="center"/>
    </xf>
    <xf numFmtId="0" fontId="26" fillId="5" borderId="9" xfId="0" applyFont="1" applyFill="1" applyBorder="1" applyAlignment="1">
      <alignment vertical="center"/>
    </xf>
    <xf numFmtId="0" fontId="23" fillId="4" borderId="5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6" xfId="0" applyFont="1" applyBorder="1" applyAlignment="1"/>
    <xf numFmtId="0" fontId="24" fillId="0" borderId="0" xfId="0" applyFont="1" applyBorder="1" applyAlignment="1"/>
    <xf numFmtId="0" fontId="24" fillId="0" borderId="9" xfId="0" applyFont="1" applyBorder="1" applyAlignment="1"/>
    <xf numFmtId="0" fontId="24" fillId="0" borderId="7" xfId="0" applyFont="1" applyBorder="1" applyAlignment="1"/>
    <xf numFmtId="0" fontId="24" fillId="0" borderId="1" xfId="0" applyFont="1" applyBorder="1" applyAlignment="1"/>
    <xf numFmtId="0" fontId="24" fillId="0" borderId="10" xfId="0" applyFont="1" applyBorder="1" applyAlignment="1"/>
    <xf numFmtId="0" fontId="25" fillId="5" borderId="6" xfId="0" applyFont="1" applyFill="1" applyBorder="1" applyAlignment="1" applyProtection="1">
      <alignment horizontal="left" vertical="center"/>
    </xf>
    <xf numFmtId="0" fontId="25" fillId="5" borderId="0" xfId="0" applyFont="1" applyFill="1" applyBorder="1" applyAlignment="1" applyProtection="1">
      <alignment horizontal="left" vertical="center"/>
    </xf>
  </cellXfs>
  <cellStyles count="1">
    <cellStyle name="Standaard" xfId="0" builtinId="0"/>
  </cellStyles>
  <dxfs count="1">
    <dxf>
      <font>
        <color rgb="FFFF0000"/>
      </font>
      <fill>
        <patternFill>
          <fgColor auto="1"/>
        </patternFill>
      </fill>
    </dxf>
  </dxfs>
  <tableStyles count="0" defaultTableStyle="TableStyleMedium2" defaultPivotStyle="PivotStyleLight16"/>
  <colors>
    <mruColors>
      <color rgb="FFF5F5F5"/>
      <color rgb="FF2C97A6"/>
      <color rgb="FFFFE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2158999</xdr:colOff>
      <xdr:row>5</xdr:row>
      <xdr:rowOff>152400</xdr:rowOff>
    </xdr:from>
    <xdr:to>
      <xdr:col>1</xdr:col>
      <xdr:colOff>2565397</xdr:colOff>
      <xdr:row>5</xdr:row>
      <xdr:rowOff>304800</xdr:rowOff>
    </xdr:to>
    <xdr:sp macro="" textlink="">
      <xdr:nvSpPr>
        <xdr:cNvPr id="3" name="PIJL-LIN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 flipV="1">
          <a:off x="2209799" y="1308100"/>
          <a:ext cx="406398" cy="152400"/>
        </a:xfrm>
        <a:prstGeom prst="leftArrow">
          <a:avLst>
            <a:gd name="adj1" fmla="val 50000"/>
            <a:gd name="adj2" fmla="val 47297"/>
          </a:avLst>
        </a:prstGeom>
        <a:solidFill>
          <a:srgbClr val="FFFF00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solidFill>
              <a:srgbClr val="2C97A6"/>
            </a:solidFill>
          </a:endParaRPr>
        </a:p>
      </xdr:txBody>
    </xdr:sp>
    <xdr:clientData/>
  </xdr:twoCellAnchor>
  <xdr:twoCellAnchor editAs="oneCell">
    <xdr:from>
      <xdr:col>10</xdr:col>
      <xdr:colOff>177800</xdr:colOff>
      <xdr:row>0</xdr:row>
      <xdr:rowOff>50800</xdr:rowOff>
    </xdr:from>
    <xdr:to>
      <xdr:col>12</xdr:col>
      <xdr:colOff>861352</xdr:colOff>
      <xdr:row>3</xdr:row>
      <xdr:rowOff>152400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4000" y="50800"/>
          <a:ext cx="2296452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EC00"/>
  </sheetPr>
  <dimension ref="A1:XFC1048561"/>
  <sheetViews>
    <sheetView showGridLines="0" tabSelected="1" workbookViewId="0">
      <selection activeCell="G13" sqref="G13"/>
    </sheetView>
  </sheetViews>
  <sheetFormatPr baseColWidth="10" defaultColWidth="0" defaultRowHeight="15" zeroHeight="1"/>
  <cols>
    <col min="1" max="1" width="0.6640625" style="1" customWidth="1"/>
    <col min="2" max="2" width="34.6640625" style="1" customWidth="1"/>
    <col min="3" max="8" width="20.33203125" style="1" customWidth="1"/>
    <col min="9" max="9" width="17.83203125" style="24" customWidth="1"/>
    <col min="10" max="10" width="6.33203125" style="24" customWidth="1"/>
    <col min="11" max="11" width="10.83203125" style="24" customWidth="1"/>
    <col min="12" max="12" width="10.33203125" style="24" customWidth="1"/>
    <col min="13" max="13" width="20" style="25" customWidth="1"/>
    <col min="14" max="14" width="0.1640625" style="1" hidden="1" customWidth="1"/>
    <col min="15" max="16382" width="10.83203125" style="1" hidden="1"/>
    <col min="16383" max="16383" width="2.1640625" style="1" hidden="1"/>
    <col min="16384" max="16384" width="0.5" style="1" customWidth="1"/>
  </cols>
  <sheetData>
    <row r="1" spans="1:13" ht="15" customHeight="1">
      <c r="B1" s="84" t="s">
        <v>0</v>
      </c>
      <c r="C1" s="85"/>
      <c r="D1" s="90" t="str">
        <f>IF(AND(C6&gt;0,SUM(D6:H6)&gt;0),"FOUT: U hebt aangegeven dat u een PT-er zonder centrum bent en daarnaast 1 of meerdere centra bezit","")</f>
        <v/>
      </c>
      <c r="E1" s="90"/>
      <c r="F1" s="90"/>
      <c r="G1" s="90"/>
      <c r="H1" s="90"/>
      <c r="I1" s="55"/>
      <c r="J1" s="55"/>
      <c r="K1" s="55"/>
      <c r="L1" s="55"/>
      <c r="M1" s="56"/>
    </row>
    <row r="2" spans="1:13" ht="15" customHeight="1">
      <c r="B2" s="86"/>
      <c r="C2" s="87"/>
      <c r="D2" s="91"/>
      <c r="E2" s="91"/>
      <c r="F2" s="91"/>
      <c r="G2" s="91"/>
      <c r="H2" s="91"/>
      <c r="I2" s="57"/>
      <c r="J2" s="57"/>
      <c r="K2" s="57"/>
      <c r="L2" s="57"/>
      <c r="M2" s="58"/>
    </row>
    <row r="3" spans="1:13" ht="15" customHeight="1">
      <c r="B3" s="86"/>
      <c r="C3" s="87"/>
      <c r="D3" s="91"/>
      <c r="E3" s="91"/>
      <c r="F3" s="91"/>
      <c r="G3" s="91"/>
      <c r="H3" s="91"/>
      <c r="I3" s="57"/>
      <c r="J3" s="57"/>
      <c r="K3" s="57"/>
      <c r="L3" s="57"/>
      <c r="M3" s="58"/>
    </row>
    <row r="4" spans="1:13" ht="19" customHeight="1">
      <c r="B4" s="88"/>
      <c r="C4" s="89"/>
      <c r="D4" s="92"/>
      <c r="E4" s="92"/>
      <c r="F4" s="92"/>
      <c r="G4" s="92"/>
      <c r="H4" s="92"/>
      <c r="I4" s="59"/>
      <c r="J4" s="59"/>
      <c r="K4" s="59"/>
      <c r="L4" s="59"/>
      <c r="M4" s="60"/>
    </row>
    <row r="5" spans="1:13" s="8" customFormat="1" ht="27.75" customHeight="1">
      <c r="A5" s="1"/>
      <c r="B5" s="30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109" t="s">
        <v>8</v>
      </c>
      <c r="J5" s="110"/>
      <c r="K5" s="110"/>
      <c r="L5" s="110"/>
      <c r="M5" s="111"/>
    </row>
    <row r="6" spans="1:13" ht="32" customHeight="1">
      <c r="B6" s="32" t="s">
        <v>9</v>
      </c>
      <c r="C6" s="33"/>
      <c r="D6" s="33">
        <v>1</v>
      </c>
      <c r="E6" s="33"/>
      <c r="F6" s="33"/>
      <c r="G6" s="33"/>
      <c r="H6" s="33"/>
      <c r="I6" s="112"/>
      <c r="J6" s="113"/>
      <c r="K6" s="113"/>
      <c r="L6" s="113"/>
      <c r="M6" s="114"/>
    </row>
    <row r="7" spans="1:13" s="5" customFormat="1" ht="18" customHeight="1">
      <c r="B7" s="34" t="s">
        <v>10</v>
      </c>
      <c r="C7" s="35">
        <v>263</v>
      </c>
      <c r="D7" s="35">
        <v>462</v>
      </c>
      <c r="E7" s="35">
        <v>462</v>
      </c>
      <c r="F7" s="35">
        <v>462</v>
      </c>
      <c r="G7" s="35">
        <v>462</v>
      </c>
      <c r="H7" s="35">
        <v>462</v>
      </c>
      <c r="I7" s="112"/>
      <c r="J7" s="113"/>
      <c r="K7" s="113"/>
      <c r="L7" s="113"/>
      <c r="M7" s="114"/>
    </row>
    <row r="8" spans="1:13" s="5" customFormat="1" ht="18" customHeight="1">
      <c r="B8" s="36" t="s">
        <v>11</v>
      </c>
      <c r="C8" s="37">
        <v>0</v>
      </c>
      <c r="D8" s="37">
        <v>0</v>
      </c>
      <c r="E8" s="37">
        <v>217</v>
      </c>
      <c r="F8" s="37">
        <v>435</v>
      </c>
      <c r="G8" s="37">
        <v>652</v>
      </c>
      <c r="H8" s="37">
        <v>977</v>
      </c>
      <c r="I8" s="115"/>
      <c r="J8" s="116"/>
      <c r="K8" s="116"/>
      <c r="L8" s="116"/>
      <c r="M8" s="117"/>
    </row>
    <row r="9" spans="1:13" ht="23" customHeight="1">
      <c r="B9" s="15"/>
      <c r="C9" s="67"/>
      <c r="D9" s="16"/>
      <c r="E9" s="16"/>
      <c r="F9" s="16"/>
      <c r="G9" s="16"/>
      <c r="H9" s="17"/>
      <c r="I9" s="11"/>
      <c r="J9" s="12"/>
      <c r="K9" s="76"/>
      <c r="L9" s="76"/>
      <c r="M9" s="14"/>
    </row>
    <row r="10" spans="1:13" ht="20" customHeight="1">
      <c r="B10" s="82" t="s">
        <v>12</v>
      </c>
      <c r="C10" s="93"/>
      <c r="D10" s="6"/>
      <c r="E10" s="6"/>
      <c r="F10" s="6"/>
      <c r="G10" s="6"/>
      <c r="H10" s="18"/>
      <c r="I10" s="38" t="str">
        <f>IF(AND(C6&gt;0,SUM(D6:H6)&gt;0),"PT/ZZP en centrum",IF(C6=0,"Totaal aantal centra","PT/ZZP geen centrum"))</f>
        <v>Totaal aantal centra</v>
      </c>
      <c r="J10" s="41"/>
      <c r="K10" s="74">
        <f>SUM(C6:H6)</f>
        <v>1</v>
      </c>
      <c r="L10" s="41"/>
      <c r="M10" s="62"/>
    </row>
    <row r="11" spans="1:13" ht="20" customHeight="1">
      <c r="B11" s="83"/>
      <c r="C11" s="93"/>
      <c r="D11" s="6"/>
      <c r="E11" s="6"/>
      <c r="F11" s="6"/>
      <c r="G11" s="6"/>
      <c r="H11" s="18"/>
      <c r="I11" s="38"/>
      <c r="J11" s="41"/>
      <c r="K11" s="39"/>
      <c r="L11" s="41"/>
      <c r="M11" s="40"/>
    </row>
    <row r="12" spans="1:13" ht="20" customHeight="1">
      <c r="B12" s="19" t="s">
        <v>13</v>
      </c>
      <c r="C12" s="69"/>
      <c r="D12" s="10"/>
      <c r="E12" s="10"/>
      <c r="F12" s="10"/>
      <c r="G12" s="6"/>
      <c r="H12" s="18"/>
      <c r="I12" s="38"/>
      <c r="J12" s="41"/>
      <c r="K12" s="39"/>
      <c r="L12" s="41"/>
      <c r="M12" s="42"/>
    </row>
    <row r="13" spans="1:13" ht="20" customHeight="1">
      <c r="B13" s="28" t="s">
        <v>14</v>
      </c>
      <c r="C13" s="70"/>
      <c r="D13" s="29"/>
      <c r="E13" s="29"/>
      <c r="F13" s="27"/>
      <c r="G13" s="6"/>
      <c r="H13" s="18"/>
      <c r="I13" s="38" t="s">
        <v>15</v>
      </c>
      <c r="J13" s="41"/>
      <c r="K13" s="39"/>
      <c r="L13" s="43"/>
      <c r="M13" s="44">
        <f>+Blad2!H11</f>
        <v>462</v>
      </c>
    </row>
    <row r="14" spans="1:13" ht="20" customHeight="1">
      <c r="B14" s="82" t="s">
        <v>16</v>
      </c>
      <c r="C14" s="69"/>
      <c r="D14" s="6"/>
      <c r="E14" s="6"/>
      <c r="F14" s="6"/>
      <c r="G14" s="6"/>
      <c r="H14" s="18"/>
      <c r="I14" s="38" t="s">
        <v>17</v>
      </c>
      <c r="J14" s="41"/>
      <c r="K14" s="39"/>
      <c r="L14" s="43"/>
      <c r="M14" s="45">
        <f>+Blad2!H12</f>
        <v>0</v>
      </c>
    </row>
    <row r="15" spans="1:13" ht="20" customHeight="1">
      <c r="B15" s="83"/>
      <c r="C15" s="77"/>
      <c r="D15" s="6"/>
      <c r="E15" s="6"/>
      <c r="F15" s="6"/>
      <c r="G15" s="9"/>
      <c r="H15" s="18"/>
      <c r="I15" s="38"/>
      <c r="J15" s="41"/>
      <c r="K15" s="39"/>
      <c r="L15" s="43"/>
      <c r="M15" s="44">
        <f>SUM(M13:M14)</f>
        <v>462</v>
      </c>
    </row>
    <row r="16" spans="1:13" ht="20" customHeight="1">
      <c r="B16" s="28" t="s">
        <v>18</v>
      </c>
      <c r="C16" s="68"/>
      <c r="D16" s="6"/>
      <c r="E16" s="6"/>
      <c r="F16" s="6"/>
      <c r="G16" s="9"/>
      <c r="H16" s="20"/>
      <c r="I16" s="38"/>
      <c r="J16" s="41"/>
      <c r="K16" s="39"/>
      <c r="L16" s="43"/>
      <c r="M16" s="46"/>
    </row>
    <row r="17" spans="1:13" ht="20" customHeight="1">
      <c r="B17" s="82" t="s">
        <v>19</v>
      </c>
      <c r="C17" s="68"/>
      <c r="D17" s="9"/>
      <c r="E17" s="9"/>
      <c r="F17" s="9"/>
      <c r="G17" s="9"/>
      <c r="H17" s="20"/>
      <c r="I17" s="47" t="str">
        <f>IF(K10=2," Korting voor twee pitter",IF(K10&lt;3," Geen korting",IF(AND(K10&gt;2,K10&lt;10)," Korting voor mini ketens"," Korting voor maxiketens")))</f>
        <v xml:space="preserve"> Geen korting</v>
      </c>
      <c r="J17" s="48"/>
      <c r="K17" s="49">
        <f>IF(K10=1,0,IF(K10=0,0,IF(K10=2,Blad2!C23,IF(AND(K10&gt;2,K10&lt;10),Blad2!C24,Blad2!C25))))</f>
        <v>0</v>
      </c>
      <c r="L17" s="50"/>
      <c r="M17" s="51">
        <f>-M15*K17</f>
        <v>0</v>
      </c>
    </row>
    <row r="18" spans="1:13" ht="20" customHeight="1">
      <c r="B18" s="83"/>
      <c r="C18" s="70"/>
      <c r="D18" s="29"/>
      <c r="E18" s="29"/>
      <c r="F18" s="9"/>
      <c r="G18" s="9"/>
      <c r="H18" s="20"/>
      <c r="I18" s="118" t="s">
        <v>20</v>
      </c>
      <c r="J18" s="119"/>
      <c r="K18" s="119"/>
      <c r="L18" s="119"/>
      <c r="M18" s="61">
        <f>+M15+M17</f>
        <v>462</v>
      </c>
    </row>
    <row r="19" spans="1:13" ht="20" customHeight="1">
      <c r="B19" s="28" t="s">
        <v>21</v>
      </c>
      <c r="C19" s="71"/>
      <c r="D19" s="9"/>
      <c r="E19" s="9"/>
      <c r="F19" s="9"/>
      <c r="G19" s="9"/>
      <c r="H19" s="20"/>
      <c r="I19" s="63"/>
      <c r="J19" s="64"/>
      <c r="K19" s="64"/>
      <c r="L19" s="65"/>
      <c r="M19" s="66"/>
    </row>
    <row r="20" spans="1:13" ht="20" customHeight="1">
      <c r="B20" s="28" t="s">
        <v>22</v>
      </c>
      <c r="C20" s="68"/>
      <c r="D20" s="9"/>
      <c r="E20" s="9"/>
      <c r="F20" s="9"/>
      <c r="G20" s="9"/>
      <c r="H20" s="20"/>
      <c r="I20" s="13"/>
      <c r="J20" s="64"/>
      <c r="K20" s="64"/>
      <c r="L20" s="65"/>
      <c r="M20" s="66"/>
    </row>
    <row r="21" spans="1:13" ht="20" customHeight="1">
      <c r="B21" s="28" t="s">
        <v>23</v>
      </c>
      <c r="C21" s="68"/>
      <c r="D21" s="9"/>
      <c r="E21" s="9"/>
      <c r="F21" s="9"/>
      <c r="G21" s="9"/>
      <c r="H21" s="20"/>
      <c r="I21" s="38" t="s">
        <v>24</v>
      </c>
      <c r="J21" s="41"/>
      <c r="K21" s="52">
        <f>IF(OR(K10=0,C6&gt;0),0,1)</f>
        <v>1</v>
      </c>
      <c r="L21" s="53"/>
      <c r="M21" s="44">
        <f>IF(C6="",K21*187,0)</f>
        <v>187</v>
      </c>
    </row>
    <row r="22" spans="1:13" ht="20" customHeight="1">
      <c r="B22" s="82" t="s">
        <v>25</v>
      </c>
      <c r="C22" s="70"/>
      <c r="D22" s="29"/>
      <c r="E22" s="29"/>
      <c r="F22" s="27"/>
      <c r="G22" s="9"/>
      <c r="H22" s="20"/>
      <c r="I22" s="47" t="s">
        <v>26</v>
      </c>
      <c r="J22" s="48"/>
      <c r="K22" s="75">
        <f>IF(OR(K10=0,C6&gt;0),0,K10-K21)</f>
        <v>0</v>
      </c>
      <c r="L22" s="54"/>
      <c r="M22" s="45">
        <f>IF(C6="",K22*93,0)</f>
        <v>0</v>
      </c>
    </row>
    <row r="23" spans="1:13" ht="20" customHeight="1">
      <c r="B23" s="83"/>
      <c r="C23" s="70"/>
      <c r="D23" s="29"/>
      <c r="E23" s="29"/>
      <c r="F23" s="27"/>
      <c r="G23" s="9"/>
      <c r="H23" s="20"/>
      <c r="I23" s="118" t="s">
        <v>27</v>
      </c>
      <c r="J23" s="119"/>
      <c r="K23" s="119"/>
      <c r="L23" s="119"/>
      <c r="M23" s="61">
        <f>SUM(M21:M22)</f>
        <v>187</v>
      </c>
    </row>
    <row r="24" spans="1:13" ht="20" customHeight="1">
      <c r="B24" s="28" t="s">
        <v>28</v>
      </c>
      <c r="C24" s="70"/>
      <c r="D24" s="29"/>
      <c r="E24" s="29"/>
      <c r="F24" s="27"/>
      <c r="G24" s="9"/>
      <c r="H24" s="20"/>
      <c r="I24" s="63"/>
      <c r="J24" s="64"/>
      <c r="K24" s="64"/>
      <c r="L24" s="65"/>
      <c r="M24" s="78"/>
    </row>
    <row r="25" spans="1:13" s="26" customFormat="1" ht="20" customHeight="1">
      <c r="A25" s="1"/>
      <c r="B25" s="28" t="s">
        <v>29</v>
      </c>
      <c r="C25" s="72"/>
      <c r="D25" s="72"/>
      <c r="E25" s="72"/>
      <c r="F25" s="72"/>
      <c r="G25" s="72"/>
      <c r="H25" s="20"/>
      <c r="I25" s="104" t="s">
        <v>30</v>
      </c>
      <c r="J25" s="105"/>
      <c r="K25" s="105"/>
      <c r="L25" s="105"/>
      <c r="M25" s="107">
        <f>+M23+M18</f>
        <v>649</v>
      </c>
    </row>
    <row r="26" spans="1:13" s="26" customFormat="1" ht="20" customHeight="1">
      <c r="A26" s="1"/>
      <c r="B26" s="81"/>
      <c r="C26" s="72"/>
      <c r="D26" s="9"/>
      <c r="E26" s="9"/>
      <c r="F26" s="9"/>
      <c r="G26" s="9"/>
      <c r="H26" s="20"/>
      <c r="I26" s="106"/>
      <c r="J26" s="105"/>
      <c r="K26" s="105"/>
      <c r="L26" s="105"/>
      <c r="M26" s="108"/>
    </row>
    <row r="27" spans="1:13" ht="20" customHeight="1">
      <c r="B27" s="28"/>
      <c r="C27" s="72"/>
      <c r="D27" s="9"/>
      <c r="E27" s="9"/>
      <c r="F27" s="9"/>
      <c r="G27" s="9"/>
      <c r="H27" s="20"/>
      <c r="I27" s="94" t="str">
        <f>IF(AND(K10=0,C6=""),"",IF(AND(C6=1,SUM(D6:H6)=0),Blad2!C8,IF(AND(C6&gt;0,K10&gt;0),Blad2!C7,IF(AND(D6=1,K10=1),Blad2!C3,IF(K10=0,Blad2!C7,IF(K10=2,Blad2!C4,IF(K10&lt;3,Blad2!C2,IF(AND(K10&gt;2,K10&lt;10),Blad2!C5,Blad2!C6))))))))</f>
        <v>U hebt 1 centrum en betaalt voor dit centrum alleen het basisbedrag.</v>
      </c>
      <c r="J27" s="95"/>
      <c r="K27" s="95"/>
      <c r="L27" s="95"/>
      <c r="M27" s="96"/>
    </row>
    <row r="28" spans="1:13" ht="20" customHeight="1">
      <c r="B28" s="28"/>
      <c r="C28" s="72"/>
      <c r="D28" s="9"/>
      <c r="E28" s="9"/>
      <c r="F28" s="9"/>
      <c r="G28" s="9"/>
      <c r="H28" s="20"/>
      <c r="I28" s="97"/>
      <c r="J28" s="98"/>
      <c r="K28" s="98"/>
      <c r="L28" s="98"/>
      <c r="M28" s="99"/>
    </row>
    <row r="29" spans="1:13" s="4" customFormat="1" ht="20" customHeight="1">
      <c r="A29" s="1"/>
      <c r="B29" s="21"/>
      <c r="C29" s="72"/>
      <c r="D29" s="9"/>
      <c r="E29" s="9"/>
      <c r="F29" s="9"/>
      <c r="G29" s="9"/>
      <c r="H29" s="20"/>
      <c r="I29" s="100"/>
      <c r="J29" s="98"/>
      <c r="K29" s="98"/>
      <c r="L29" s="98"/>
      <c r="M29" s="99"/>
    </row>
    <row r="30" spans="1:13" s="4" customFormat="1" ht="20" customHeight="1">
      <c r="A30" s="1"/>
      <c r="B30" s="22"/>
      <c r="C30" s="73"/>
      <c r="D30" s="7"/>
      <c r="E30" s="7"/>
      <c r="F30" s="7"/>
      <c r="G30" s="7"/>
      <c r="H30" s="23"/>
      <c r="I30" s="101"/>
      <c r="J30" s="102"/>
      <c r="K30" s="102"/>
      <c r="L30" s="102"/>
      <c r="M30" s="103"/>
    </row>
    <row r="31" spans="1:13" s="4" customFormat="1" ht="13" hidden="1" customHeight="1">
      <c r="A31" s="1"/>
      <c r="B31" s="22"/>
      <c r="C31" s="73"/>
      <c r="D31" s="7"/>
      <c r="E31" s="7"/>
      <c r="F31" s="7"/>
      <c r="G31" s="7"/>
      <c r="H31" s="23"/>
      <c r="I31" s="63"/>
      <c r="J31" s="64"/>
      <c r="K31" s="79"/>
      <c r="L31" s="64"/>
      <c r="M31" s="80"/>
    </row>
    <row r="32" spans="1:1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1048561"/>
  </sheetData>
  <sheetProtection algorithmName="SHA-512" hashValue="V+5VC7anh7aqqgH4PVDXL7IXT3PaubuwzhUIsKP+hY56/pn9dRUFH3UY4m09PGOvY41zgmzMfATN/CNMMCe1tQ==" saltValue="QQjkDNbnwitDIAz+a3uitw==" spinCount="100000" sheet="1" objects="1" scenarios="1" selectLockedCells="1"/>
  <mergeCells count="12">
    <mergeCell ref="I27:M30"/>
    <mergeCell ref="I25:L26"/>
    <mergeCell ref="M25:M26"/>
    <mergeCell ref="I5:M8"/>
    <mergeCell ref="I18:L18"/>
    <mergeCell ref="I23:L23"/>
    <mergeCell ref="B14:B15"/>
    <mergeCell ref="B17:B18"/>
    <mergeCell ref="B22:B23"/>
    <mergeCell ref="B1:C4"/>
    <mergeCell ref="D1:H4"/>
    <mergeCell ref="B10:C11"/>
  </mergeCells>
  <conditionalFormatting sqref="I10">
    <cfRule type="cellIs" dxfId="0" priority="1" operator="equal">
      <formula>"PT/ZZP en centrum"</formula>
    </cfRule>
  </conditionalFormatting>
  <pageMargins left="0.25" right="0.25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O31"/>
  <sheetViews>
    <sheetView workbookViewId="0">
      <selection activeCell="G19" sqref="G19"/>
    </sheetView>
  </sheetViews>
  <sheetFormatPr baseColWidth="10" defaultColWidth="8.83203125" defaultRowHeight="15"/>
  <cols>
    <col min="1" max="1" width="31.33203125" customWidth="1"/>
    <col min="2" max="2" width="13.83203125" customWidth="1"/>
    <col min="3" max="3" width="18.83203125" customWidth="1"/>
    <col min="4" max="4" width="12" customWidth="1"/>
    <col min="6" max="6" width="10.83203125" customWidth="1"/>
    <col min="7" max="7" width="11.1640625" customWidth="1"/>
    <col min="8" max="8" width="11" customWidth="1"/>
  </cols>
  <sheetData>
    <row r="2" spans="1:15">
      <c r="A2" s="2" t="s">
        <v>31</v>
      </c>
      <c r="B2" s="2"/>
      <c r="C2" s="2" t="s">
        <v>32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2"/>
      <c r="C3" s="2" t="s">
        <v>33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2"/>
      <c r="B4" s="2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>
      <c r="A5" s="2"/>
      <c r="B5" s="2"/>
      <c r="C5" s="2" t="s">
        <v>35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2"/>
      <c r="B6" s="2"/>
      <c r="C6" s="2" t="s">
        <v>36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2"/>
      <c r="C7" s="2" t="s">
        <v>37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"/>
      <c r="B8" s="2"/>
      <c r="C8" s="2" t="s">
        <v>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11" spans="1:15">
      <c r="A11" s="2" t="s">
        <v>39</v>
      </c>
      <c r="B11" s="2">
        <f>+'NL Actief'!C6*'NL Actief'!C7</f>
        <v>0</v>
      </c>
      <c r="C11" s="2">
        <f>+'NL Actief'!D6*'NL Actief'!D7</f>
        <v>462</v>
      </c>
      <c r="D11" s="2">
        <f>+'NL Actief'!E6*'NL Actief'!E7</f>
        <v>0</v>
      </c>
      <c r="E11" s="2">
        <f>+'NL Actief'!F6*'NL Actief'!F7</f>
        <v>0</v>
      </c>
      <c r="F11" s="2">
        <f>+'NL Actief'!G6*'NL Actief'!G7</f>
        <v>0</v>
      </c>
      <c r="G11" s="2">
        <f>+'NL Actief'!H6*'NL Actief'!H7</f>
        <v>0</v>
      </c>
      <c r="H11" s="2">
        <f>SUM(B11:G11)</f>
        <v>462</v>
      </c>
    </row>
    <row r="12" spans="1:15">
      <c r="A12" s="2"/>
      <c r="B12" s="2">
        <f>+'NL Actief'!C6*'NL Actief'!C8</f>
        <v>0</v>
      </c>
      <c r="C12" s="2">
        <f>+'NL Actief'!D6*'NL Actief'!D8</f>
        <v>0</v>
      </c>
      <c r="D12" s="2">
        <f>+'NL Actief'!E6*'NL Actief'!E8</f>
        <v>0</v>
      </c>
      <c r="E12" s="2">
        <f>+'NL Actief'!F6*'NL Actief'!F8</f>
        <v>0</v>
      </c>
      <c r="F12" s="2">
        <f>+'NL Actief'!G6*'NL Actief'!G8</f>
        <v>0</v>
      </c>
      <c r="G12" s="2">
        <f>+'NL Actief'!H6*'NL Actief'!H8</f>
        <v>0</v>
      </c>
      <c r="H12" s="2">
        <f>SUM(B12:G12)</f>
        <v>0</v>
      </c>
    </row>
    <row r="14" spans="1:15">
      <c r="A14" s="2" t="s">
        <v>40</v>
      </c>
      <c r="B14" s="2"/>
      <c r="C14" s="2">
        <f>IF('NL Actief'!H6=1,'NL Actief'!H8,0)</f>
        <v>0</v>
      </c>
      <c r="D14" s="2"/>
    </row>
    <row r="15" spans="1:15">
      <c r="A15" s="2" t="s">
        <v>41</v>
      </c>
      <c r="B15" s="2"/>
      <c r="C15" s="2">
        <f>IF(AND(C14=0,'NL Actief'!G6=1),'NL Actief'!G8,)</f>
        <v>0</v>
      </c>
      <c r="D15" s="2"/>
    </row>
    <row r="16" spans="1:15">
      <c r="A16" s="2"/>
      <c r="B16" s="2"/>
      <c r="C16" s="2">
        <f>IF(AND(C15+C14=0,'NL Actief'!F6=1),'NL Actief'!F8,0)</f>
        <v>0</v>
      </c>
      <c r="D16" s="2"/>
    </row>
    <row r="17" spans="1:4">
      <c r="A17" s="2"/>
      <c r="B17" s="2"/>
      <c r="C17" s="2">
        <f>IF(AND(C16+C15+C13=0,'NL Actief'!E6=1),'NL Actief'!E8,0)</f>
        <v>0</v>
      </c>
      <c r="D17" s="2"/>
    </row>
    <row r="18" spans="1:4">
      <c r="A18" s="2"/>
      <c r="B18" s="2"/>
      <c r="C18" s="2">
        <f>IF(AND(C17+C16+C15+C14+C13=0,'NL Actief'!D6=1),'NL Actief'!D8,0)</f>
        <v>0</v>
      </c>
      <c r="D18" s="2"/>
    </row>
    <row r="19" spans="1:4">
      <c r="A19" s="2"/>
      <c r="B19" s="2"/>
      <c r="C19" s="2">
        <v>431</v>
      </c>
      <c r="D19" s="2">
        <f>SUM(C14:C18)</f>
        <v>0</v>
      </c>
    </row>
    <row r="22" spans="1:4">
      <c r="A22" s="2" t="s">
        <v>42</v>
      </c>
      <c r="B22" s="2"/>
      <c r="C22" s="2"/>
    </row>
    <row r="23" spans="1:4">
      <c r="A23" s="2" t="s">
        <v>43</v>
      </c>
      <c r="B23" s="2"/>
      <c r="C23" s="3">
        <v>0.25</v>
      </c>
    </row>
    <row r="24" spans="1:4">
      <c r="A24" s="2" t="s">
        <v>44</v>
      </c>
      <c r="B24" s="2"/>
      <c r="C24" s="3">
        <v>0.45</v>
      </c>
    </row>
    <row r="25" spans="1:4">
      <c r="A25" s="2" t="s">
        <v>45</v>
      </c>
      <c r="B25" s="2"/>
      <c r="C25" s="3">
        <v>0.65</v>
      </c>
    </row>
    <row r="28" spans="1:4">
      <c r="A28" s="2" t="s">
        <v>46</v>
      </c>
      <c r="B28" s="2"/>
      <c r="C28" s="2"/>
    </row>
    <row r="29" spans="1:4">
      <c r="A29" s="2" t="s">
        <v>43</v>
      </c>
      <c r="B29" s="2"/>
      <c r="C29" s="3">
        <v>0.25</v>
      </c>
    </row>
    <row r="30" spans="1:4">
      <c r="A30" s="2" t="s">
        <v>44</v>
      </c>
      <c r="B30" s="2"/>
      <c r="C30" s="3">
        <v>0.45</v>
      </c>
    </row>
    <row r="31" spans="1:4">
      <c r="A31" s="2" t="s">
        <v>45</v>
      </c>
      <c r="B31" s="2"/>
      <c r="C31" s="3">
        <v>0.65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heerder xmlns="4150cdab-59a7-42e5-834a-c36ff63134bf">
      <UserInfo>
        <DisplayName/>
        <AccountId xsi:nil="true"/>
        <AccountType/>
      </UserInfo>
    </Behee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D3B6F8340E034B85E8CB60C1FD2BC2" ma:contentTypeVersion="15" ma:contentTypeDescription="Een nieuw document maken." ma:contentTypeScope="" ma:versionID="0f520de8b0a62279b7c0a5ed77055a92">
  <xsd:schema xmlns:xsd="http://www.w3.org/2001/XMLSchema" xmlns:xs="http://www.w3.org/2001/XMLSchema" xmlns:p="http://schemas.microsoft.com/office/2006/metadata/properties" xmlns:ns2="4150cdab-59a7-42e5-834a-c36ff63134bf" xmlns:ns3="e6eae84f-d784-4588-a3c0-7dddabf1cf71" targetNamespace="http://schemas.microsoft.com/office/2006/metadata/properties" ma:root="true" ma:fieldsID="740a77c13f5d45e85eeaf152deae5687" ns2:_="" ns3:_="">
    <xsd:import namespace="4150cdab-59a7-42e5-834a-c36ff63134bf"/>
    <xsd:import namespace="e6eae84f-d784-4588-a3c0-7dddabf1cf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heerder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50cdab-59a7-42e5-834a-c36ff63134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heerder" ma:index="10" nillable="true" ma:displayName="Beheerder" ma:format="Dropdown" ma:list="UserInfo" ma:SharePointGroup="0" ma:internalName="Beheerd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eae84f-d784-4588-a3c0-7dddabf1cf7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1A855-B24A-4089-8019-F0B27F766BCD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4150cdab-59a7-42e5-834a-c36ff63134bf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6eae84f-d784-4588-a3c0-7dddabf1cf7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37B560-07FB-4347-B9D9-75CD3B947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50cdab-59a7-42e5-834a-c36ff63134bf"/>
    <ds:schemaRef ds:uri="e6eae84f-d784-4588-a3c0-7dddabf1cf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EFABBA-02C2-495C-995F-BE5A3B08F0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NL Actief</vt:lpstr>
      <vt:lpstr>Blad2</vt:lpstr>
      <vt:lpstr>Blad1</vt:lpstr>
      <vt:lpstr>'NL Actief'!Afdrukbereik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edwin</dc:creator>
  <cp:keywords/>
  <dc:description/>
  <cp:lastModifiedBy>Edwin Spaan | NL Actief</cp:lastModifiedBy>
  <cp:revision/>
  <dcterms:created xsi:type="dcterms:W3CDTF">2013-11-07T20:00:48Z</dcterms:created>
  <dcterms:modified xsi:type="dcterms:W3CDTF">2020-01-06T10:51:05Z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0x010100D3D3B6F8340E034B85E8CB60C1FD2BC2</vt:lpwstr>
  </property>
</Properties>
</file>